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O\Lowery\Cases\Badger Army Ammunition\PFAS\"/>
    </mc:Choice>
  </mc:AlternateContent>
  <xr:revisionPtr revIDLastSave="0" documentId="13_ncr:1_{5F690CB6-71B8-437C-9CE8-D1457AD3C212}" xr6:coauthVersionLast="36" xr6:coauthVersionMax="37" xr10:uidLastSave="{00000000-0000-0000-0000-000000000000}"/>
  <bookViews>
    <workbookView xWindow="0" yWindow="0" windowWidth="23040" windowHeight="8496" activeTab="2" xr2:uid="{00000000-000D-0000-FFFF-FFFF00000000}"/>
  </bookViews>
  <sheets>
    <sheet name="SE" sheetId="1" r:id="rId1"/>
    <sheet name="SO" sheetId="2" r:id="rId2"/>
    <sheet name="WG" sheetId="3" r:id="rId3"/>
    <sheet name="W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4" l="1"/>
  <c r="G25" i="4"/>
  <c r="F25" i="4"/>
  <c r="E25" i="4"/>
  <c r="V25" i="3"/>
  <c r="U25" i="3"/>
  <c r="T25" i="3"/>
  <c r="S25" i="3"/>
  <c r="R25" i="3"/>
  <c r="Q25" i="3"/>
  <c r="P25" i="3"/>
  <c r="O25" i="3"/>
  <c r="L25" i="3"/>
  <c r="K25" i="3"/>
  <c r="J25" i="3"/>
  <c r="I25" i="3"/>
  <c r="V24" i="3" l="1"/>
  <c r="U24" i="3"/>
  <c r="T24" i="3"/>
  <c r="S24" i="3"/>
  <c r="R24" i="3"/>
  <c r="Q24" i="3"/>
  <c r="P24" i="3"/>
  <c r="O24" i="3"/>
  <c r="M24" i="3"/>
  <c r="L24" i="3"/>
  <c r="K24" i="3"/>
  <c r="J24" i="3"/>
  <c r="I24" i="3"/>
  <c r="H24" i="3"/>
  <c r="G24" i="3"/>
  <c r="F24" i="3"/>
  <c r="E24" i="3"/>
  <c r="H24" i="4"/>
  <c r="G24" i="4"/>
  <c r="F24" i="4"/>
  <c r="E24" i="4"/>
</calcChain>
</file>

<file path=xl/sharedStrings.xml><?xml version="1.0" encoding="utf-8"?>
<sst xmlns="http://schemas.openxmlformats.org/spreadsheetml/2006/main" count="1830" uniqueCount="569">
  <si>
    <t>Location</t>
  </si>
  <si>
    <t>Sample ID</t>
  </si>
  <si>
    <t>Sample Date</t>
  </si>
  <si>
    <t>POND-1</t>
  </si>
  <si>
    <t>BAAP-POND-1-SE</t>
  </si>
  <si>
    <t>POND-2</t>
  </si>
  <si>
    <t>BAAP-POND-2-SE</t>
  </si>
  <si>
    <t>POND-3</t>
  </si>
  <si>
    <t>BAAP-FD-SE-090618FD</t>
  </si>
  <si>
    <t>BAAP-POND-3-SE</t>
  </si>
  <si>
    <t>Analyte</t>
  </si>
  <si>
    <t>Units</t>
  </si>
  <si>
    <t>Method</t>
  </si>
  <si>
    <t>CAS</t>
  </si>
  <si>
    <t>6:2 Fluorotelomer Sulfonic Acid (6:2 FTSA)</t>
  </si>
  <si>
    <t>E537</t>
  </si>
  <si>
    <t>27619-97-2</t>
  </si>
  <si>
    <t>&lt; 3.7 U</t>
  </si>
  <si>
    <t>8:2 Fluorotelomer Sulfonic Acid (8:2 FTSA)</t>
  </si>
  <si>
    <t>39108-34-4</t>
  </si>
  <si>
    <t>N-Ethyl Perfluorooctane Sulfonamidoacetic Acid  (EtFOSAA)</t>
  </si>
  <si>
    <t>2991-50-6</t>
  </si>
  <si>
    <t>&lt; 5.6 U</t>
  </si>
  <si>
    <t>N-Methylperfluoroocatane Sulfonamidoacetic Acid (MeFOSAA)</t>
  </si>
  <si>
    <t>2355-31-9</t>
  </si>
  <si>
    <t>Percent Moisture</t>
  </si>
  <si>
    <t>%</t>
  </si>
  <si>
    <t>CALC</t>
  </si>
  <si>
    <t>ARC-Moist</t>
  </si>
  <si>
    <t xml:space="preserve">49.5 </t>
  </si>
  <si>
    <t xml:space="preserve">47.4 </t>
  </si>
  <si>
    <t xml:space="preserve">53.9 </t>
  </si>
  <si>
    <t xml:space="preserve">56.7 </t>
  </si>
  <si>
    <t>Perfluorobutane sulfonic acid (PFBS)</t>
  </si>
  <si>
    <t>375-73-5</t>
  </si>
  <si>
    <t>&lt; 1.7 U</t>
  </si>
  <si>
    <t>Perfluorobutanoic acid (PFBA)</t>
  </si>
  <si>
    <t>375-22-4</t>
  </si>
  <si>
    <t>Perfluorodecanoic acid (PFDA)</t>
  </si>
  <si>
    <t>335-76-2</t>
  </si>
  <si>
    <t>&lt; 1.9 U</t>
  </si>
  <si>
    <t>&lt; 1.8 U</t>
  </si>
  <si>
    <t>&lt; 2.0 U</t>
  </si>
  <si>
    <t>Perfluorododecanoic acid (PFDoA)</t>
  </si>
  <si>
    <t>307-55-1</t>
  </si>
  <si>
    <t>Perfluoroheptanoic acid (PFHpA)</t>
  </si>
  <si>
    <t>375-85-9</t>
  </si>
  <si>
    <t>Perfluorohexane sulfonic acid (PFHxS)</t>
  </si>
  <si>
    <t>355-46-4</t>
  </si>
  <si>
    <t>Perfluorohexanoic acid (PFHxA)</t>
  </si>
  <si>
    <t>307-24-4</t>
  </si>
  <si>
    <t>Perfluorononanoic acid (PFNA)</t>
  </si>
  <si>
    <t>375-95-1</t>
  </si>
  <si>
    <t>Perfluorooctanesulfonic acid (PFOS)</t>
  </si>
  <si>
    <t>1763-23-1</t>
  </si>
  <si>
    <t>Perfluorooctanoic acid (PFOA)</t>
  </si>
  <si>
    <t>335-67-1</t>
  </si>
  <si>
    <t>Perfluoropentanoic acid (PFPA)</t>
  </si>
  <si>
    <t>2706-90-3</t>
  </si>
  <si>
    <t>Perfluorotetradecanoic acid (PFTeA)</t>
  </si>
  <si>
    <t>376-06-7</t>
  </si>
  <si>
    <t>Perfluorotridecanoic acid (PFTriA)</t>
  </si>
  <si>
    <t>72629-94-8</t>
  </si>
  <si>
    <t>Perfluoroundecanoic acid (PFUnA)</t>
  </si>
  <si>
    <t>2058-94-8</t>
  </si>
  <si>
    <t>FFTA-SN-01</t>
  </si>
  <si>
    <t>BAAP-FD-SO-082818FD</t>
  </si>
  <si>
    <t>BAAP-FFTA-SN-1-20-SO</t>
  </si>
  <si>
    <t>BAAP-FFTA-SN-1-35-SO</t>
  </si>
  <si>
    <t>BAAP-FFTA-SN-1-5.0-SO</t>
  </si>
  <si>
    <t>BAAP-FFTA-SN-1-50-SO</t>
  </si>
  <si>
    <t>BAAP-FFTA-SN-1-65-SO</t>
  </si>
  <si>
    <t>BAAP-FFTA-SN-1-80-SO</t>
  </si>
  <si>
    <t>BAAP-FFTA-SN-1-WT84-SO</t>
  </si>
  <si>
    <t>FFTA-SN-02</t>
  </si>
  <si>
    <t>BAAP-FD-SO-082918FD</t>
  </si>
  <si>
    <t>BAAP-FFTA-SN-2-20-SO</t>
  </si>
  <si>
    <t>BAAP-FFTA-SN-2-35-SO</t>
  </si>
  <si>
    <t>BAAP-FFTA-SN-2-5.0-SO</t>
  </si>
  <si>
    <t>BAAP-FFTA-SN-2-50-SO</t>
  </si>
  <si>
    <t>BAAP-FFTA-SN-2-65-SO</t>
  </si>
  <si>
    <t>BAAP-FFTA-SN-2-WT80-SO</t>
  </si>
  <si>
    <t>FFTA-SN-03</t>
  </si>
  <si>
    <t>BAAP-FFTA-SN-3-20-SO</t>
  </si>
  <si>
    <t>BAAP-FFTA-SN-3-35-SO</t>
  </si>
  <si>
    <t>BAAP-FFTA-SN-3-5.0-SO</t>
  </si>
  <si>
    <t>BAAP-FFTA-SN-3-50-SO</t>
  </si>
  <si>
    <t>BAAP-FFTA-SN-3-65-SO</t>
  </si>
  <si>
    <t>BAAP-FFTA-SN-3-WT80-SO</t>
  </si>
  <si>
    <t>Clay</t>
  </si>
  <si>
    <t>D422</t>
  </si>
  <si>
    <t>ARC-PCLAY</t>
  </si>
  <si>
    <t xml:space="preserve">3.0 </t>
  </si>
  <si>
    <t xml:space="preserve">1.5 </t>
  </si>
  <si>
    <t xml:space="preserve">24.0 </t>
  </si>
  <si>
    <t>0.50 J</t>
  </si>
  <si>
    <t xml:space="preserve">1.0 </t>
  </si>
  <si>
    <t xml:space="preserve">2.0 </t>
  </si>
  <si>
    <t xml:space="preserve">28.1 </t>
  </si>
  <si>
    <t>0.82 J</t>
  </si>
  <si>
    <t xml:space="preserve">27.0 </t>
  </si>
  <si>
    <t xml:space="preserve">1.4 </t>
  </si>
  <si>
    <t>Gravel</t>
  </si>
  <si>
    <t>ARC-PGRAVEL</t>
  </si>
  <si>
    <t xml:space="preserve">21.2 </t>
  </si>
  <si>
    <t xml:space="preserve">18.3 </t>
  </si>
  <si>
    <t>0.87 J</t>
  </si>
  <si>
    <t xml:space="preserve">10.3 </t>
  </si>
  <si>
    <t>&lt; 1.0 U</t>
  </si>
  <si>
    <t xml:space="preserve">28.5 </t>
  </si>
  <si>
    <t xml:space="preserve">33.8 </t>
  </si>
  <si>
    <t xml:space="preserve">12.9 </t>
  </si>
  <si>
    <t xml:space="preserve">10.9 </t>
  </si>
  <si>
    <t xml:space="preserve">47.3 </t>
  </si>
  <si>
    <t xml:space="preserve">30.0 </t>
  </si>
  <si>
    <t xml:space="preserve">7.4 </t>
  </si>
  <si>
    <t xml:space="preserve">11.2 </t>
  </si>
  <si>
    <t xml:space="preserve">5.1 </t>
  </si>
  <si>
    <t>&lt; 2.8 U</t>
  </si>
  <si>
    <t>&lt; 3.0 U</t>
  </si>
  <si>
    <t xml:space="preserve"> R</t>
  </si>
  <si>
    <t xml:space="preserve">2.2 </t>
  </si>
  <si>
    <t xml:space="preserve">3.3 </t>
  </si>
  <si>
    <t xml:space="preserve">2.6 </t>
  </si>
  <si>
    <t xml:space="preserve">14.9 </t>
  </si>
  <si>
    <t xml:space="preserve">3.9 </t>
  </si>
  <si>
    <t xml:space="preserve">1.7 </t>
  </si>
  <si>
    <t xml:space="preserve">3.5 </t>
  </si>
  <si>
    <t xml:space="preserve">3.8 </t>
  </si>
  <si>
    <t xml:space="preserve">16.4 </t>
  </si>
  <si>
    <t xml:space="preserve">2.5 </t>
  </si>
  <si>
    <t xml:space="preserve">2.4 </t>
  </si>
  <si>
    <t xml:space="preserve">2.1 </t>
  </si>
  <si>
    <t xml:space="preserve">5.0 </t>
  </si>
  <si>
    <t>0.38 J</t>
  </si>
  <si>
    <t>0.44 J</t>
  </si>
  <si>
    <t xml:space="preserve">1.3 </t>
  </si>
  <si>
    <t>pH</t>
  </si>
  <si>
    <t>SU</t>
  </si>
  <si>
    <t>SW9045D</t>
  </si>
  <si>
    <t>ARC-pH</t>
  </si>
  <si>
    <t>9.44 J</t>
  </si>
  <si>
    <t>9.21 J</t>
  </si>
  <si>
    <t>9.29 J</t>
  </si>
  <si>
    <t>6.12 J</t>
  </si>
  <si>
    <t>9.39 J</t>
  </si>
  <si>
    <t>9.41 J</t>
  </si>
  <si>
    <t>9.38 J</t>
  </si>
  <si>
    <t>9.24 J</t>
  </si>
  <si>
    <t>9.22 J</t>
  </si>
  <si>
    <t>7.59 J</t>
  </si>
  <si>
    <t>8.98 J</t>
  </si>
  <si>
    <t>9.26 J</t>
  </si>
  <si>
    <t>9.36 J</t>
  </si>
  <si>
    <t>7.88 J</t>
  </si>
  <si>
    <t>8.83 J</t>
  </si>
  <si>
    <t>9.32 J</t>
  </si>
  <si>
    <t>Sand</t>
  </si>
  <si>
    <t>ARC-PSAND</t>
  </si>
  <si>
    <t xml:space="preserve">57.1 </t>
  </si>
  <si>
    <t xml:space="preserve">77.4 </t>
  </si>
  <si>
    <t xml:space="preserve">23.2 </t>
  </si>
  <si>
    <t xml:space="preserve">85.9 </t>
  </si>
  <si>
    <t xml:space="preserve">95.2 </t>
  </si>
  <si>
    <t xml:space="preserve">91.3 </t>
  </si>
  <si>
    <t xml:space="preserve">94.5 </t>
  </si>
  <si>
    <t xml:space="preserve">60.0 </t>
  </si>
  <si>
    <t xml:space="preserve">64.3 </t>
  </si>
  <si>
    <t xml:space="preserve">15.8 </t>
  </si>
  <si>
    <t xml:space="preserve">83.6 </t>
  </si>
  <si>
    <t xml:space="preserve">80.3 </t>
  </si>
  <si>
    <t xml:space="preserve">90.3 </t>
  </si>
  <si>
    <t xml:space="preserve">66.4 </t>
  </si>
  <si>
    <t xml:space="preserve">13.3 </t>
  </si>
  <si>
    <t xml:space="preserve">80.9 </t>
  </si>
  <si>
    <t xml:space="preserve">87.5 </t>
  </si>
  <si>
    <t xml:space="preserve">87.1 </t>
  </si>
  <si>
    <t>Sieve 0.75 inch, % passing</t>
  </si>
  <si>
    <t>ARC-SIEVE19KU</t>
  </si>
  <si>
    <t xml:space="preserve">96.0 </t>
  </si>
  <si>
    <t xml:space="preserve">100 </t>
  </si>
  <si>
    <t xml:space="preserve">97.0 </t>
  </si>
  <si>
    <t xml:space="preserve">80.5 </t>
  </si>
  <si>
    <t xml:space="preserve">97.3 </t>
  </si>
  <si>
    <t xml:space="preserve">93.5 </t>
  </si>
  <si>
    <t xml:space="preserve">73.7 </t>
  </si>
  <si>
    <t xml:space="preserve">91.1 </t>
  </si>
  <si>
    <t xml:space="preserve">97.7 </t>
  </si>
  <si>
    <t xml:space="preserve">98.6 </t>
  </si>
  <si>
    <t>Sieve 1.5 inch, % passing</t>
  </si>
  <si>
    <t>ARC-SIEVE37.5KU</t>
  </si>
  <si>
    <t>Sieve 3 inch, % passing</t>
  </si>
  <si>
    <t>ARC-SIEVE75KU</t>
  </si>
  <si>
    <t>Sieve, 1 micron, % passing</t>
  </si>
  <si>
    <t>ARC-SIEVE1U</t>
  </si>
  <si>
    <t>&lt; 0.50 U</t>
  </si>
  <si>
    <t xml:space="preserve">19.5 </t>
  </si>
  <si>
    <t xml:space="preserve">0.50 </t>
  </si>
  <si>
    <t xml:space="preserve">19.0 </t>
  </si>
  <si>
    <t xml:space="preserve">20.0 </t>
  </si>
  <si>
    <t>Sieve, 1180 micron, % passing</t>
  </si>
  <si>
    <t>ARC-SIEVE1.18KU</t>
  </si>
  <si>
    <t xml:space="preserve">63.4 </t>
  </si>
  <si>
    <t xml:space="preserve">75.4 </t>
  </si>
  <si>
    <t xml:space="preserve">96.5 </t>
  </si>
  <si>
    <t xml:space="preserve">79.3 </t>
  </si>
  <si>
    <t xml:space="preserve">98.5 </t>
  </si>
  <si>
    <t xml:space="preserve">98.4 </t>
  </si>
  <si>
    <t xml:space="preserve">58.4 </t>
  </si>
  <si>
    <t xml:space="preserve">52.8 </t>
  </si>
  <si>
    <t xml:space="preserve">89.7 </t>
  </si>
  <si>
    <t xml:space="preserve">75.9 </t>
  </si>
  <si>
    <t xml:space="preserve">96.1 </t>
  </si>
  <si>
    <t xml:space="preserve">39.1 </t>
  </si>
  <si>
    <t xml:space="preserve">54.7 </t>
  </si>
  <si>
    <t xml:space="preserve">99.8 </t>
  </si>
  <si>
    <t xml:space="preserve">88.7 </t>
  </si>
  <si>
    <t xml:space="preserve">86.3 </t>
  </si>
  <si>
    <t>Sieve, 150 micron, % passing</t>
  </si>
  <si>
    <t>ARC-SIEVE150U</t>
  </si>
  <si>
    <t xml:space="preserve">26.0 </t>
  </si>
  <si>
    <t xml:space="preserve">8.5 </t>
  </si>
  <si>
    <t xml:space="preserve">79.0 </t>
  </si>
  <si>
    <t xml:space="preserve">6.6 </t>
  </si>
  <si>
    <t xml:space="preserve">9.4 </t>
  </si>
  <si>
    <t xml:space="preserve">12.3 </t>
  </si>
  <si>
    <t xml:space="preserve">10 </t>
  </si>
  <si>
    <t xml:space="preserve">15.5 </t>
  </si>
  <si>
    <t xml:space="preserve">84.8 </t>
  </si>
  <si>
    <t xml:space="preserve">7.6 </t>
  </si>
  <si>
    <t xml:space="preserve">13.6 </t>
  </si>
  <si>
    <t xml:space="preserve">12.1 </t>
  </si>
  <si>
    <t xml:space="preserve">7.8 </t>
  </si>
  <si>
    <t xml:space="preserve">5.7 </t>
  </si>
  <si>
    <t xml:space="preserve">88.4 </t>
  </si>
  <si>
    <t xml:space="preserve">5.2 </t>
  </si>
  <si>
    <t xml:space="preserve">12.2 </t>
  </si>
  <si>
    <t>Sieve, 2 micron, % passing</t>
  </si>
  <si>
    <t>ARC-SIEVE2U</t>
  </si>
  <si>
    <t xml:space="preserve">21.0 </t>
  </si>
  <si>
    <t xml:space="preserve">22.0 </t>
  </si>
  <si>
    <t>Sieve, 20 micron, % passing</t>
  </si>
  <si>
    <t>ARC-SIEVE20U</t>
  </si>
  <si>
    <t xml:space="preserve">5.5 </t>
  </si>
  <si>
    <t xml:space="preserve">44.0 </t>
  </si>
  <si>
    <t xml:space="preserve">4.0 </t>
  </si>
  <si>
    <t xml:space="preserve">45.0 </t>
  </si>
  <si>
    <t>Sieve, 2360 micron, % passing</t>
  </si>
  <si>
    <t>ARC-SIEVE2.36KU</t>
  </si>
  <si>
    <t xml:space="preserve">67.6 </t>
  </si>
  <si>
    <t xml:space="preserve">77.6 </t>
  </si>
  <si>
    <t xml:space="preserve">85.1 </t>
  </si>
  <si>
    <t xml:space="preserve">98.9 </t>
  </si>
  <si>
    <t xml:space="preserve">99.9 </t>
  </si>
  <si>
    <t xml:space="preserve">61.7 </t>
  </si>
  <si>
    <t xml:space="preserve">59.3 </t>
  </si>
  <si>
    <t xml:space="preserve">89.8 </t>
  </si>
  <si>
    <t xml:space="preserve">80.0 </t>
  </si>
  <si>
    <t xml:space="preserve">86.5 </t>
  </si>
  <si>
    <t xml:space="preserve">98.2 </t>
  </si>
  <si>
    <t xml:space="preserve">43.2 </t>
  </si>
  <si>
    <t xml:space="preserve">61.8 </t>
  </si>
  <si>
    <t xml:space="preserve">89.5 </t>
  </si>
  <si>
    <t>Sieve, 300 micron, % passing</t>
  </si>
  <si>
    <t>ARC-SIEVE300U</t>
  </si>
  <si>
    <t xml:space="preserve">33.9 </t>
  </si>
  <si>
    <t xml:space="preserve">37.4 </t>
  </si>
  <si>
    <t xml:space="preserve">87.4 </t>
  </si>
  <si>
    <t xml:space="preserve">34.7 </t>
  </si>
  <si>
    <t xml:space="preserve">56.6 </t>
  </si>
  <si>
    <t xml:space="preserve">25.0 </t>
  </si>
  <si>
    <t xml:space="preserve">30.1 </t>
  </si>
  <si>
    <t xml:space="preserve">42.5 </t>
  </si>
  <si>
    <t xml:space="preserve">41.2 </t>
  </si>
  <si>
    <t xml:space="preserve">50.0 </t>
  </si>
  <si>
    <t xml:space="preserve">16.2 </t>
  </si>
  <si>
    <t xml:space="preserve">24.7 </t>
  </si>
  <si>
    <t xml:space="preserve">94.7 </t>
  </si>
  <si>
    <t xml:space="preserve">62.8 </t>
  </si>
  <si>
    <t xml:space="preserve">47.8 </t>
  </si>
  <si>
    <t xml:space="preserve">29.0 </t>
  </si>
  <si>
    <t>Sieve, 3350 micron, % passing</t>
  </si>
  <si>
    <t>ARC-SIEVE3.35KU</t>
  </si>
  <si>
    <t xml:space="preserve">72.7 </t>
  </si>
  <si>
    <t xml:space="preserve">98.7 </t>
  </si>
  <si>
    <t xml:space="preserve">87.3 </t>
  </si>
  <si>
    <t xml:space="preserve">99.0 </t>
  </si>
  <si>
    <t xml:space="preserve">66.1 </t>
  </si>
  <si>
    <t xml:space="preserve">62.4 </t>
  </si>
  <si>
    <t xml:space="preserve">97.1 </t>
  </si>
  <si>
    <t xml:space="preserve">84.0 </t>
  </si>
  <si>
    <t xml:space="preserve">65.6 </t>
  </si>
  <si>
    <t xml:space="preserve">90.8 </t>
  </si>
  <si>
    <t xml:space="preserve">88.0 </t>
  </si>
  <si>
    <t xml:space="preserve">92.3 </t>
  </si>
  <si>
    <t>Sieve, 4750 micron, % passing</t>
  </si>
  <si>
    <t>ARC-SIEVE4.75KU</t>
  </si>
  <si>
    <t xml:space="preserve">78.8 </t>
  </si>
  <si>
    <t xml:space="preserve">81.7 </t>
  </si>
  <si>
    <t xml:space="preserve">99.1 </t>
  </si>
  <si>
    <t xml:space="preserve">99.2 </t>
  </si>
  <si>
    <t xml:space="preserve">71.5 </t>
  </si>
  <si>
    <t xml:space="preserve">66.2 </t>
  </si>
  <si>
    <t xml:space="preserve">89.1 </t>
  </si>
  <si>
    <t xml:space="preserve">99.7 </t>
  </si>
  <si>
    <t xml:space="preserve">52.7 </t>
  </si>
  <si>
    <t xml:space="preserve">70.0 </t>
  </si>
  <si>
    <t xml:space="preserve">92.6 </t>
  </si>
  <si>
    <t xml:space="preserve">88.8 </t>
  </si>
  <si>
    <t xml:space="preserve">95.0 </t>
  </si>
  <si>
    <t>Sieve, 5 micron, % passing</t>
  </si>
  <si>
    <t>ARC-SIEVE5U</t>
  </si>
  <si>
    <t xml:space="preserve">25.5 </t>
  </si>
  <si>
    <t>Sieve, 50 micron, % passing</t>
  </si>
  <si>
    <t>ARC-SIEVE50U</t>
  </si>
  <si>
    <t xml:space="preserve">12.5 </t>
  </si>
  <si>
    <t xml:space="preserve">65.0 </t>
  </si>
  <si>
    <t xml:space="preserve">7.0 </t>
  </si>
  <si>
    <t xml:space="preserve">72.0 </t>
  </si>
  <si>
    <t xml:space="preserve">73.0 </t>
  </si>
  <si>
    <t xml:space="preserve">6.0 </t>
  </si>
  <si>
    <t>Sieve, 600 micron, % passing</t>
  </si>
  <si>
    <t>ARC-SIEVE600U</t>
  </si>
  <si>
    <t xml:space="preserve">54.3 </t>
  </si>
  <si>
    <t xml:space="preserve">69.9 </t>
  </si>
  <si>
    <t xml:space="preserve">95.3 </t>
  </si>
  <si>
    <t xml:space="preserve">68.0 </t>
  </si>
  <si>
    <t xml:space="preserve">72.8 </t>
  </si>
  <si>
    <t xml:space="preserve">81.1 </t>
  </si>
  <si>
    <t xml:space="preserve">51.2 </t>
  </si>
  <si>
    <t xml:space="preserve">39.7 </t>
  </si>
  <si>
    <t xml:space="preserve">66.0 </t>
  </si>
  <si>
    <t xml:space="preserve">80.8 </t>
  </si>
  <si>
    <t xml:space="preserve">95.5 </t>
  </si>
  <si>
    <t xml:space="preserve">30.3 </t>
  </si>
  <si>
    <t xml:space="preserve">46.4 </t>
  </si>
  <si>
    <t xml:space="preserve">82.0 </t>
  </si>
  <si>
    <t>Sieve, 64 micron, % passing</t>
  </si>
  <si>
    <t>ARC-SIEVE64U</t>
  </si>
  <si>
    <t xml:space="preserve">8.0 </t>
  </si>
  <si>
    <t xml:space="preserve">10.0 </t>
  </si>
  <si>
    <t xml:space="preserve">7.5 </t>
  </si>
  <si>
    <t xml:space="preserve">83.0 </t>
  </si>
  <si>
    <t>Sieve, 75 micron, % passing</t>
  </si>
  <si>
    <t>ARC-SIEVE75U</t>
  </si>
  <si>
    <t xml:space="preserve">21.8 </t>
  </si>
  <si>
    <t xml:space="preserve">4.3 </t>
  </si>
  <si>
    <t xml:space="preserve">76.0 </t>
  </si>
  <si>
    <t xml:space="preserve">8.7 </t>
  </si>
  <si>
    <t xml:space="preserve">11.5 </t>
  </si>
  <si>
    <t xml:space="preserve">1.9 </t>
  </si>
  <si>
    <t xml:space="preserve">84.1 </t>
  </si>
  <si>
    <t xml:space="preserve">8.8 </t>
  </si>
  <si>
    <t xml:space="preserve">9.3 </t>
  </si>
  <si>
    <t xml:space="preserve">5.3 </t>
  </si>
  <si>
    <t xml:space="preserve">3.6 </t>
  </si>
  <si>
    <t xml:space="preserve">86.6 </t>
  </si>
  <si>
    <t xml:space="preserve">11.8 </t>
  </si>
  <si>
    <t>Silt</t>
  </si>
  <si>
    <t>ARC-PSILT</t>
  </si>
  <si>
    <t xml:space="preserve">18.8 </t>
  </si>
  <si>
    <t xml:space="preserve">2.8 </t>
  </si>
  <si>
    <t xml:space="preserve">52.0 </t>
  </si>
  <si>
    <t>0.97 J</t>
  </si>
  <si>
    <t xml:space="preserve">4.5 </t>
  </si>
  <si>
    <t xml:space="preserve">9.5 </t>
  </si>
  <si>
    <t xml:space="preserve">56.0 </t>
  </si>
  <si>
    <t xml:space="preserve">4.8 </t>
  </si>
  <si>
    <t xml:space="preserve">3.1 </t>
  </si>
  <si>
    <t xml:space="preserve">59.6 </t>
  </si>
  <si>
    <t xml:space="preserve">10.4 </t>
  </si>
  <si>
    <t>0.81 J</t>
  </si>
  <si>
    <t xml:space="preserve">5.8 </t>
  </si>
  <si>
    <t>Total Organic Carbon</t>
  </si>
  <si>
    <t>mg/kg</t>
  </si>
  <si>
    <t>SW9060A</t>
  </si>
  <si>
    <t>ARC-TOC</t>
  </si>
  <si>
    <t>2040 J</t>
  </si>
  <si>
    <t xml:space="preserve">13500 </t>
  </si>
  <si>
    <t xml:space="preserve">2480 </t>
  </si>
  <si>
    <t xml:space="preserve">1490 </t>
  </si>
  <si>
    <t>3730 J</t>
  </si>
  <si>
    <t xml:space="preserve">1770 </t>
  </si>
  <si>
    <t xml:space="preserve">1690 </t>
  </si>
  <si>
    <t xml:space="preserve">822 </t>
  </si>
  <si>
    <t xml:space="preserve">5410 </t>
  </si>
  <si>
    <t xml:space="preserve">4570 </t>
  </si>
  <si>
    <t xml:space="preserve">5400 </t>
  </si>
  <si>
    <t xml:space="preserve">2090 </t>
  </si>
  <si>
    <t xml:space="preserve">3430 </t>
  </si>
  <si>
    <t>2860 J</t>
  </si>
  <si>
    <t xml:space="preserve">937 </t>
  </si>
  <si>
    <t xml:space="preserve">12500 </t>
  </si>
  <si>
    <t xml:space="preserve">3130 </t>
  </si>
  <si>
    <t xml:space="preserve">2150 </t>
  </si>
  <si>
    <t xml:space="preserve">4100 </t>
  </si>
  <si>
    <t xml:space="preserve">1930 </t>
  </si>
  <si>
    <t xml:space="preserve">5200 </t>
  </si>
  <si>
    <t>PBGP-PBM-8201</t>
  </si>
  <si>
    <t>BAAP-PBGP-PBM-8201</t>
  </si>
  <si>
    <t>PBGP-PBN-1302A</t>
  </si>
  <si>
    <t>BAAP-PBGP-PBN-1302A</t>
  </si>
  <si>
    <t>PBGP-PBN-1302B</t>
  </si>
  <si>
    <t>BAAP-PBGP-PBN-1302B</t>
  </si>
  <si>
    <t>PBGP-PBN-1302C</t>
  </si>
  <si>
    <t>BAAP-PBGP-PBN-1302C</t>
  </si>
  <si>
    <t>PBGP-PBN-1302D</t>
  </si>
  <si>
    <t>BAAP-PBGP-PBN-1302D</t>
  </si>
  <si>
    <t>PBGP-PBN-8201A</t>
  </si>
  <si>
    <t>BAAP-PBGP-PBN-8201A</t>
  </si>
  <si>
    <t>PBGP-PBN-8201B</t>
  </si>
  <si>
    <t>BAAP-PBGP-PBN-8201B</t>
  </si>
  <si>
    <t>PBGP-PBN-8201C</t>
  </si>
  <si>
    <t>BAAP-PBGP-PBN-8201C</t>
  </si>
  <si>
    <t>PBGP-PBN-8205B</t>
  </si>
  <si>
    <t>BAAP-PBGP-PBN-8205B</t>
  </si>
  <si>
    <t>PBGP-PBN-9301B</t>
  </si>
  <si>
    <t>BAAP-PBGP-PBN-9301B</t>
  </si>
  <si>
    <t>PBGP-PBN-9301C</t>
  </si>
  <si>
    <t>BAAP-PBGP-PBN-9301C</t>
  </si>
  <si>
    <t>PBGP-PBN-9303B</t>
  </si>
  <si>
    <t>BAAP-PBGP-PBN-9303B</t>
  </si>
  <si>
    <t>PBGP-PBN-9303C</t>
  </si>
  <si>
    <t>BAAP-PBGP-PBN-9303C</t>
  </si>
  <si>
    <t>PBGP-PBN-9303D</t>
  </si>
  <si>
    <t>BAAP-PBGP-PBN-9303D</t>
  </si>
  <si>
    <t>BAAP-FD-GW-083018FD</t>
  </si>
  <si>
    <t>BAAP-PBGP-PBM-8203</t>
  </si>
  <si>
    <t>BAAP-PBGP-PBN-8205A</t>
  </si>
  <si>
    <t>BAAP-PBGP-PBN-8205C</t>
  </si>
  <si>
    <t>ng/l</t>
  </si>
  <si>
    <t>&lt; 2.5 U</t>
  </si>
  <si>
    <t>&lt; 2.6 U</t>
  </si>
  <si>
    <t>1.6 J</t>
  </si>
  <si>
    <t>&lt; 7.6 U</t>
  </si>
  <si>
    <t>&lt; 2.7 U</t>
  </si>
  <si>
    <t>1.7 J</t>
  </si>
  <si>
    <t>&lt; 5.9 U</t>
  </si>
  <si>
    <t>0.28 J</t>
  </si>
  <si>
    <t>0.98 J</t>
  </si>
  <si>
    <t>0.39 J</t>
  </si>
  <si>
    <t>&lt; 5.0 U</t>
  </si>
  <si>
    <t>&lt; 7.5 U</t>
  </si>
  <si>
    <t xml:space="preserve">11 </t>
  </si>
  <si>
    <t>3.0 J</t>
  </si>
  <si>
    <t>&lt; 5.1 U</t>
  </si>
  <si>
    <t>1.9 J</t>
  </si>
  <si>
    <t xml:space="preserve">5.6 </t>
  </si>
  <si>
    <t xml:space="preserve">7.1 </t>
  </si>
  <si>
    <t xml:space="preserve">30 </t>
  </si>
  <si>
    <t>&lt; 5.4 U</t>
  </si>
  <si>
    <t>&lt; 5.2 U</t>
  </si>
  <si>
    <t>&lt; 5.3 U</t>
  </si>
  <si>
    <t xml:space="preserve">6.8 </t>
  </si>
  <si>
    <t>0.66 J</t>
  </si>
  <si>
    <t>0.46 J</t>
  </si>
  <si>
    <t>1.1 J</t>
  </si>
  <si>
    <t>0.61 J</t>
  </si>
  <si>
    <t>1.4 J</t>
  </si>
  <si>
    <t>0.63 J</t>
  </si>
  <si>
    <t>1.2 J</t>
  </si>
  <si>
    <t xml:space="preserve">2.9 </t>
  </si>
  <si>
    <t>1.0 J</t>
  </si>
  <si>
    <t>0.69 J</t>
  </si>
  <si>
    <t>0.55 J</t>
  </si>
  <si>
    <t xml:space="preserve">3.4 </t>
  </si>
  <si>
    <t>1.3 J</t>
  </si>
  <si>
    <t>0.72 J</t>
  </si>
  <si>
    <t>0.73 J</t>
  </si>
  <si>
    <t xml:space="preserve">14 </t>
  </si>
  <si>
    <t>1.5 J</t>
  </si>
  <si>
    <t>0.60 J</t>
  </si>
  <si>
    <t>0.54 J</t>
  </si>
  <si>
    <t>0.78 J</t>
  </si>
  <si>
    <t>0.47 J</t>
  </si>
  <si>
    <t>0.89 J</t>
  </si>
  <si>
    <t>0.79 J</t>
  </si>
  <si>
    <t>0.59 J</t>
  </si>
  <si>
    <t xml:space="preserve">7.7 </t>
  </si>
  <si>
    <t>2.1 J</t>
  </si>
  <si>
    <t>2.6 J</t>
  </si>
  <si>
    <t xml:space="preserve">24 </t>
  </si>
  <si>
    <t>2.7 J</t>
  </si>
  <si>
    <t>0.56 J</t>
  </si>
  <si>
    <t>BAAP-FD-SW-090618FD</t>
  </si>
  <si>
    <t>BAAP-POND-1-SW</t>
  </si>
  <si>
    <t>BAAP-POND-2-SW</t>
  </si>
  <si>
    <t>BAAP-POND-3-SW</t>
  </si>
  <si>
    <t>&lt; 15 U</t>
  </si>
  <si>
    <t>&lt; 10 U</t>
  </si>
  <si>
    <t>&lt; 9.9 U</t>
  </si>
  <si>
    <t>10 J</t>
  </si>
  <si>
    <t>11 J</t>
  </si>
  <si>
    <t>6.1 J</t>
  </si>
  <si>
    <t>3.7 J</t>
  </si>
  <si>
    <t>3.1 J</t>
  </si>
  <si>
    <t>2.8 J</t>
  </si>
  <si>
    <t>3.5 J</t>
  </si>
  <si>
    <t>&lt; 30 U</t>
  </si>
  <si>
    <t>3.8</t>
  </si>
  <si>
    <t>4.3</t>
  </si>
  <si>
    <t>14.8</t>
  </si>
  <si>
    <t>19.3</t>
  </si>
  <si>
    <t>PGBP-PBN-8205C</t>
  </si>
  <si>
    <t>PGBP-PBN-8205A</t>
  </si>
  <si>
    <t>PGBP-PBM-8203</t>
  </si>
  <si>
    <t>FFTA-SN-03-20</t>
  </si>
  <si>
    <t>FFTA-SN-01-50</t>
  </si>
  <si>
    <t>ng/g [ng/kg]</t>
  </si>
  <si>
    <t>&lt; 3.7 U [&lt;3700 U]</t>
  </si>
  <si>
    <t>&lt; 5.6 U [&lt;5600 U]</t>
  </si>
  <si>
    <t>&lt; 5.5 U [&lt;5500 U]</t>
  </si>
  <si>
    <t>&lt; 1.5 U [&lt;1500 U]</t>
  </si>
  <si>
    <t>&lt; 1.9 U [&lt;1900 U]</t>
  </si>
  <si>
    <t>&lt; 1.8 U [&lt;1800 U]</t>
  </si>
  <si>
    <t>&lt; 4.0 U [&lt;4000 U]</t>
  </si>
  <si>
    <t>&lt; 6.0 U [&lt;6000 U]</t>
  </si>
  <si>
    <t>&lt; 1.6 U [&lt;1600 U]</t>
  </si>
  <si>
    <t>&lt; 1.7 U [&lt;1700 U]</t>
  </si>
  <si>
    <t>&lt; 2.1 U [&lt;2100 U]</t>
  </si>
  <si>
    <t>&lt; 2.0 U [&lt;2000 U]</t>
  </si>
  <si>
    <t>&lt; 4.3 U [&lt;4300 U]</t>
  </si>
  <si>
    <t>&lt; 6.4 U [&lt;6400 U]</t>
  </si>
  <si>
    <t>&lt; 2.8 U [&lt;2800 U]</t>
  </si>
  <si>
    <t>&lt; 0.76 U [&lt;760 U]</t>
  </si>
  <si>
    <t>&lt; 3.0 U [&lt;3000 U]</t>
  </si>
  <si>
    <t>&lt; 3.1 U [&lt;3100 U]</t>
  </si>
  <si>
    <t>&lt; 2.3 U [&lt;2300 U]</t>
  </si>
  <si>
    <t>&lt; 2.9 U [&lt;2900 U]</t>
  </si>
  <si>
    <t>&lt; 2.2 U [&lt;2200 U]</t>
  </si>
  <si>
    <t>&lt; 3.3 U [&lt;3300 U]</t>
  </si>
  <si>
    <t>&lt; 0.95 U [&lt;950 U]</t>
  </si>
  <si>
    <t>2.5 [2500]</t>
  </si>
  <si>
    <t>&lt; 0.80 U [&lt;800 U]</t>
  </si>
  <si>
    <t>&lt; 0.81 U [&lt;810 U]</t>
  </si>
  <si>
    <t>&lt; 0.79 U [&lt;790 U]</t>
  </si>
  <si>
    <t>&lt; 0.83 U [&lt;830 U]</t>
  </si>
  <si>
    <t>&lt; 0.82 U [&lt;820 U]</t>
  </si>
  <si>
    <t>&lt; 0.92 U [&lt;920 U]</t>
  </si>
  <si>
    <t>&lt; 0.91 U [&lt;910 U]</t>
  </si>
  <si>
    <t>&lt; 0.77 U [&lt;770 U]</t>
  </si>
  <si>
    <t>&lt; 0.75 U [&lt;750 U]</t>
  </si>
  <si>
    <t>&lt; 0.87 U [&lt;870 U]</t>
  </si>
  <si>
    <t>&lt; 0.78 U [&lt;780 U]</t>
  </si>
  <si>
    <t>&lt; 1.0 U [&lt;1000 U]</t>
  </si>
  <si>
    <t>1.3 [1300]</t>
  </si>
  <si>
    <t>&lt; 0.99 U [&lt;990 U]</t>
  </si>
  <si>
    <t>&lt; 1.2 U [&lt;1200 U]</t>
  </si>
  <si>
    <t>&lt; 0.97 U [&lt;970 U]</t>
  </si>
  <si>
    <t>&lt; 0.98 U [&lt;980 U]</t>
  </si>
  <si>
    <t>&lt; 0.94 U [&lt;940 U]</t>
  </si>
  <si>
    <t>0.67 J [670 J]</t>
  </si>
  <si>
    <t>0.44 J [440 J]</t>
  </si>
  <si>
    <t>&lt; 1.1 U [&lt;1100 U]</t>
  </si>
  <si>
    <t>0.76 J [760 J]</t>
  </si>
  <si>
    <t>&lt; 0.93 U [&lt;930 U]</t>
  </si>
  <si>
    <t>1.1 [1100]</t>
  </si>
  <si>
    <t xml:space="preserve">1.1 [1100] </t>
  </si>
  <si>
    <t>0.25 J [250 J]</t>
  </si>
  <si>
    <t>5.0 [5000]</t>
  </si>
  <si>
    <t>&lt; 0.96 U [&lt;960 U]</t>
  </si>
  <si>
    <t>0.38 J [380 J]</t>
  </si>
  <si>
    <t>SUM</t>
  </si>
  <si>
    <t>SUM PFOA+PFOS</t>
  </si>
  <si>
    <t>0.54</t>
  </si>
  <si>
    <t>SUM PFOS+PFOA</t>
  </si>
  <si>
    <t>ng/g=ppb</t>
  </si>
  <si>
    <t>highest soil concentration at Tyco 2ppm</t>
  </si>
  <si>
    <t>highest gw concentraiton was 190,000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</si>
</sst>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ahoma"/>
    </font>
    <font>
      <sz val="10"/>
      <name val="Tahoma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1" fillId="0" borderId="0" applyBorder="0"/>
    <xf numFmtId="0" fontId="1" fillId="0" borderId="0" applyBorder="0"/>
  </cellStyleXfs>
  <cellXfs count="78">
    <xf numFmtId="0" fontId="0" fillId="0" borderId="0" xfId="0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1" applyNumberFormat="1" applyBorder="1" applyAlignment="1">
      <alignment horizontal="center"/>
    </xf>
    <xf numFmtId="0" fontId="1" fillId="0" borderId="10" xfId="1" applyNumberForma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wrapText="1"/>
    </xf>
    <xf numFmtId="49" fontId="1" fillId="0" borderId="12" xfId="3" applyNumberFormat="1" applyBorder="1" applyAlignment="1">
      <alignment vertical="top"/>
    </xf>
    <xf numFmtId="49" fontId="1" fillId="0" borderId="13" xfId="3" applyNumberForma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9" xfId="2" applyBorder="1" applyAlignment="1">
      <alignment horizontal="center"/>
    </xf>
    <xf numFmtId="49" fontId="1" fillId="0" borderId="13" xfId="2" applyNumberFormat="1" applyBorder="1" applyAlignment="1">
      <alignment horizontal="center" vertical="top"/>
    </xf>
    <xf numFmtId="49" fontId="1" fillId="0" borderId="12" xfId="2" applyNumberFormat="1" applyBorder="1" applyAlignment="1">
      <alignment horizontal="center" vertical="top"/>
    </xf>
    <xf numFmtId="0" fontId="1" fillId="2" borderId="9" xfId="1" applyNumberFormat="1" applyFill="1" applyBorder="1" applyAlignment="1">
      <alignment horizontal="center"/>
    </xf>
    <xf numFmtId="0" fontId="1" fillId="2" borderId="10" xfId="1" applyNumberFormat="1" applyFill="1" applyBorder="1" applyAlignment="1">
      <alignment horizontal="center"/>
    </xf>
    <xf numFmtId="14" fontId="1" fillId="2" borderId="11" xfId="1" applyNumberFormat="1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49" fontId="1" fillId="2" borderId="13" xfId="2" applyNumberFormat="1" applyFill="1" applyBorder="1" applyAlignment="1">
      <alignment horizontal="center" vertical="top"/>
    </xf>
    <xf numFmtId="0" fontId="1" fillId="2" borderId="13" xfId="2" applyFill="1" applyBorder="1" applyAlignment="1">
      <alignment horizontal="center" vertical="top"/>
    </xf>
    <xf numFmtId="49" fontId="0" fillId="2" borderId="13" xfId="2" applyNumberFormat="1" applyFont="1" applyFill="1" applyBorder="1" applyAlignment="1">
      <alignment horizontal="center" vertical="top" wrapText="1"/>
    </xf>
    <xf numFmtId="49" fontId="1" fillId="2" borderId="12" xfId="2" applyNumberForma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0" borderId="9" xfId="1" applyNumberFormat="1" applyFont="1" applyBorder="1" applyAlignment="1">
      <alignment horizontal="center"/>
    </xf>
    <xf numFmtId="0" fontId="2" fillId="2" borderId="9" xfId="1" applyNumberFormat="1" applyFont="1" applyFill="1" applyBorder="1" applyAlignment="1">
      <alignment horizontal="center"/>
    </xf>
    <xf numFmtId="49" fontId="0" fillId="0" borderId="13" xfId="3" applyNumberFormat="1" applyFont="1" applyBorder="1" applyAlignment="1">
      <alignment vertical="top"/>
    </xf>
    <xf numFmtId="49" fontId="0" fillId="0" borderId="13" xfId="2" applyNumberFormat="1" applyFont="1" applyBorder="1" applyAlignment="1">
      <alignment horizontal="center" vertical="top"/>
    </xf>
    <xf numFmtId="49" fontId="0" fillId="0" borderId="12" xfId="2" applyNumberFormat="1" applyFont="1" applyBorder="1" applyAlignment="1">
      <alignment horizontal="center" vertical="top"/>
    </xf>
    <xf numFmtId="49" fontId="0" fillId="2" borderId="13" xfId="2" applyNumberFormat="1" applyFont="1" applyFill="1" applyBorder="1" applyAlignment="1">
      <alignment horizontal="center" vertical="top"/>
    </xf>
    <xf numFmtId="49" fontId="1" fillId="3" borderId="13" xfId="2" applyNumberFormat="1" applyFill="1" applyBorder="1" applyAlignment="1">
      <alignment horizontal="center" vertical="top"/>
    </xf>
    <xf numFmtId="49" fontId="1" fillId="3" borderId="12" xfId="2" applyNumberFormat="1" applyFill="1" applyBorder="1" applyAlignment="1">
      <alignment horizontal="center" vertical="top"/>
    </xf>
    <xf numFmtId="49" fontId="1" fillId="0" borderId="0" xfId="3" applyNumberFormat="1" applyFill="1" applyBorder="1" applyAlignment="1">
      <alignment vertical="top"/>
    </xf>
    <xf numFmtId="0" fontId="3" fillId="2" borderId="9" xfId="1" applyNumberFormat="1" applyFont="1" applyFill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10" xfId="3" applyNumberFormat="1" applyBorder="1" applyAlignment="1">
      <alignment vertical="top"/>
    </xf>
    <xf numFmtId="49" fontId="1" fillId="0" borderId="10" xfId="2" applyNumberFormat="1" applyBorder="1" applyAlignment="1">
      <alignment horizontal="center" vertical="top"/>
    </xf>
    <xf numFmtId="49" fontId="1" fillId="3" borderId="10" xfId="2" applyNumberFormat="1" applyFill="1" applyBorder="1" applyAlignment="1">
      <alignment horizontal="center" vertical="top"/>
    </xf>
    <xf numFmtId="49" fontId="1" fillId="0" borderId="14" xfId="3" applyNumberFormat="1" applyBorder="1" applyAlignment="1">
      <alignment vertical="top"/>
    </xf>
    <xf numFmtId="49" fontId="1" fillId="0" borderId="15" xfId="3" applyNumberFormat="1" applyBorder="1" applyAlignment="1">
      <alignment vertical="top"/>
    </xf>
    <xf numFmtId="49" fontId="1" fillId="0" borderId="15" xfId="2" applyNumberFormat="1" applyBorder="1" applyAlignment="1">
      <alignment horizontal="center" vertical="top"/>
    </xf>
    <xf numFmtId="49" fontId="1" fillId="3" borderId="15" xfId="2" applyNumberFormat="1" applyFill="1" applyBorder="1" applyAlignment="1">
      <alignment horizontal="center" vertical="top"/>
    </xf>
    <xf numFmtId="49" fontId="1" fillId="3" borderId="16" xfId="2" applyNumberFormat="1" applyFill="1" applyBorder="1" applyAlignment="1">
      <alignment horizontal="center" vertical="top"/>
    </xf>
    <xf numFmtId="49" fontId="1" fillId="0" borderId="17" xfId="3" applyNumberFormat="1" applyBorder="1" applyAlignment="1">
      <alignment vertical="top"/>
    </xf>
    <xf numFmtId="49" fontId="1" fillId="0" borderId="18" xfId="3" applyNumberFormat="1" applyBorder="1" applyAlignment="1">
      <alignment vertical="top"/>
    </xf>
    <xf numFmtId="49" fontId="1" fillId="3" borderId="18" xfId="2" applyNumberFormat="1" applyFill="1" applyBorder="1" applyAlignment="1">
      <alignment horizontal="center" vertical="top"/>
    </xf>
    <xf numFmtId="49" fontId="1" fillId="0" borderId="18" xfId="2" applyNumberFormat="1" applyBorder="1" applyAlignment="1">
      <alignment horizontal="center" vertical="top"/>
    </xf>
    <xf numFmtId="49" fontId="1" fillId="3" borderId="19" xfId="2" applyNumberFormat="1" applyFill="1" applyBorder="1" applyAlignment="1">
      <alignment horizontal="center" vertical="top"/>
    </xf>
    <xf numFmtId="49" fontId="1" fillId="0" borderId="2" xfId="3" applyNumberFormat="1" applyBorder="1" applyAlignment="1">
      <alignment vertical="top"/>
    </xf>
    <xf numFmtId="49" fontId="1" fillId="3" borderId="14" xfId="2" applyNumberFormat="1" applyFill="1" applyBorder="1" applyAlignment="1">
      <alignment horizontal="center" vertical="top"/>
    </xf>
    <xf numFmtId="49" fontId="1" fillId="3" borderId="17" xfId="2" applyNumberFormat="1" applyFill="1" applyBorder="1" applyAlignment="1">
      <alignment horizontal="center" vertical="top"/>
    </xf>
    <xf numFmtId="49" fontId="0" fillId="0" borderId="10" xfId="3" applyNumberFormat="1" applyFont="1" applyBorder="1" applyAlignment="1">
      <alignment vertical="top"/>
    </xf>
    <xf numFmtId="49" fontId="0" fillId="2" borderId="10" xfId="2" applyNumberFormat="1" applyFont="1" applyFill="1" applyBorder="1" applyAlignment="1">
      <alignment horizontal="center" vertical="top"/>
    </xf>
    <xf numFmtId="49" fontId="1" fillId="2" borderId="10" xfId="2" applyNumberFormat="1" applyFill="1" applyBorder="1" applyAlignment="1">
      <alignment horizontal="center" vertical="top"/>
    </xf>
    <xf numFmtId="49" fontId="0" fillId="0" borderId="15" xfId="3" applyNumberFormat="1" applyFont="1" applyBorder="1" applyAlignment="1">
      <alignment vertical="top"/>
    </xf>
    <xf numFmtId="49" fontId="0" fillId="2" borderId="15" xfId="2" applyNumberFormat="1" applyFont="1" applyFill="1" applyBorder="1" applyAlignment="1">
      <alignment horizontal="center" vertical="top"/>
    </xf>
    <xf numFmtId="49" fontId="1" fillId="2" borderId="15" xfId="2" applyNumberFormat="1" applyFill="1" applyBorder="1" applyAlignment="1">
      <alignment horizontal="center" vertical="top"/>
    </xf>
    <xf numFmtId="49" fontId="0" fillId="2" borderId="16" xfId="2" applyNumberFormat="1" applyFont="1" applyFill="1" applyBorder="1" applyAlignment="1">
      <alignment horizontal="center" vertical="top"/>
    </xf>
    <xf numFmtId="49" fontId="0" fillId="0" borderId="18" xfId="3" applyNumberFormat="1" applyFont="1" applyBorder="1" applyAlignment="1">
      <alignment vertical="top"/>
    </xf>
    <xf numFmtId="49" fontId="0" fillId="3" borderId="18" xfId="2" applyNumberFormat="1" applyFont="1" applyFill="1" applyBorder="1" applyAlignment="1">
      <alignment horizontal="center" vertical="top"/>
    </xf>
    <xf numFmtId="49" fontId="0" fillId="2" borderId="18" xfId="2" applyNumberFormat="1" applyFont="1" applyFill="1" applyBorder="1" applyAlignment="1">
      <alignment horizontal="center" vertical="top"/>
    </xf>
    <xf numFmtId="49" fontId="0" fillId="3" borderId="19" xfId="2" applyNumberFormat="1" applyFont="1" applyFill="1" applyBorder="1" applyAlignment="1">
      <alignment horizontal="center" vertical="top"/>
    </xf>
    <xf numFmtId="49" fontId="1" fillId="0" borderId="0" xfId="3" applyNumberFormat="1" applyFill="1" applyBorder="1" applyAlignment="1">
      <alignment horizontal="right" vertical="top"/>
    </xf>
    <xf numFmtId="49" fontId="0" fillId="0" borderId="0" xfId="0" applyNumberFormat="1" applyAlignment="1">
      <alignment horizontal="center"/>
    </xf>
    <xf numFmtId="49" fontId="0" fillId="0" borderId="0" xfId="3" applyNumberFormat="1" applyFont="1" applyFill="1" applyBorder="1" applyAlignment="1">
      <alignment vertical="top"/>
    </xf>
    <xf numFmtId="49" fontId="4" fillId="3" borderId="13" xfId="2" applyNumberFormat="1" applyFont="1" applyFill="1" applyBorder="1" applyAlignment="1">
      <alignment horizontal="center" vertical="top"/>
    </xf>
    <xf numFmtId="49" fontId="4" fillId="3" borderId="10" xfId="2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/>
    </xf>
    <xf numFmtId="14" fontId="2" fillId="2" borderId="11" xfId="1" applyNumberFormat="1" applyFont="1" applyFill="1" applyBorder="1" applyAlignment="1">
      <alignment horizontal="center"/>
    </xf>
  </cellXfs>
  <cellStyles count="4">
    <cellStyle name="ColumnHeader" xfId="1" xr:uid="{00000000-0005-0000-0000-000006000000}"/>
    <cellStyle name="GroupColumn0" xfId="2" xr:uid="{00000000-0005-0000-0000-000007000000}"/>
    <cellStyle name="Normal" xfId="0" builtinId="0"/>
    <cellStyle name="RowHeader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activeCell="A27" sqref="A27"/>
    </sheetView>
  </sheetViews>
  <sheetFormatPr defaultColWidth="9.109375" defaultRowHeight="13.2" x14ac:dyDescent="0.25"/>
  <cols>
    <col min="1" max="1" width="53" bestFit="1" customWidth="1"/>
    <col min="2" max="2" width="11.5546875" bestFit="1" customWidth="1"/>
    <col min="3" max="3" width="7" bestFit="1" customWidth="1"/>
    <col min="4" max="4" width="11.44140625" bestFit="1" customWidth="1"/>
    <col min="5" max="6" width="16.5546875" style="7" bestFit="1" customWidth="1"/>
    <col min="7" max="7" width="20.109375" style="7" bestFit="1" customWidth="1"/>
    <col min="8" max="8" width="16.5546875" style="7" bestFit="1" customWidth="1"/>
  </cols>
  <sheetData>
    <row r="1" spans="1:8" x14ac:dyDescent="0.25">
      <c r="A1" s="11"/>
      <c r="B1" s="12"/>
      <c r="C1" s="12"/>
      <c r="D1" s="13" t="s">
        <v>0</v>
      </c>
      <c r="E1" s="4" t="s">
        <v>3</v>
      </c>
      <c r="F1" s="4" t="s">
        <v>5</v>
      </c>
      <c r="G1" s="4" t="s">
        <v>7</v>
      </c>
      <c r="H1" s="4" t="s">
        <v>7</v>
      </c>
    </row>
    <row r="2" spans="1:8" x14ac:dyDescent="0.25">
      <c r="A2" s="14"/>
      <c r="B2" s="15"/>
      <c r="C2" s="15"/>
      <c r="D2" s="16" t="s">
        <v>1</v>
      </c>
      <c r="E2" s="5" t="s">
        <v>4</v>
      </c>
      <c r="F2" s="5" t="s">
        <v>6</v>
      </c>
      <c r="G2" s="5" t="s">
        <v>8</v>
      </c>
      <c r="H2" s="5" t="s">
        <v>9</v>
      </c>
    </row>
    <row r="3" spans="1:8" x14ac:dyDescent="0.25">
      <c r="A3" s="17"/>
      <c r="B3" s="18"/>
      <c r="C3" s="18"/>
      <c r="D3" s="19" t="s">
        <v>2</v>
      </c>
      <c r="E3" s="6">
        <v>43349</v>
      </c>
      <c r="F3" s="6">
        <v>43349</v>
      </c>
      <c r="G3" s="6">
        <v>43349</v>
      </c>
      <c r="H3" s="6">
        <v>43349</v>
      </c>
    </row>
    <row r="4" spans="1:8" ht="26.4" x14ac:dyDescent="0.25">
      <c r="A4" s="8" t="s">
        <v>10</v>
      </c>
      <c r="B4" s="8" t="s">
        <v>11</v>
      </c>
      <c r="C4" s="8" t="s">
        <v>12</v>
      </c>
      <c r="D4" s="8" t="s">
        <v>13</v>
      </c>
      <c r="E4" s="20"/>
      <c r="F4" s="20"/>
      <c r="G4" s="20"/>
      <c r="H4" s="20"/>
    </row>
    <row r="5" spans="1:8" x14ac:dyDescent="0.25">
      <c r="A5" s="10" t="s">
        <v>14</v>
      </c>
      <c r="B5" s="34" t="s">
        <v>508</v>
      </c>
      <c r="C5" s="10" t="s">
        <v>15</v>
      </c>
      <c r="D5" s="10" t="s">
        <v>16</v>
      </c>
      <c r="E5" s="35" t="s">
        <v>509</v>
      </c>
      <c r="F5" s="35" t="s">
        <v>509</v>
      </c>
      <c r="G5" s="35" t="s">
        <v>515</v>
      </c>
      <c r="H5" s="35" t="s">
        <v>521</v>
      </c>
    </row>
    <row r="6" spans="1:8" x14ac:dyDescent="0.25">
      <c r="A6" s="10" t="s">
        <v>18</v>
      </c>
      <c r="B6" s="34" t="s">
        <v>508</v>
      </c>
      <c r="C6" s="10" t="s">
        <v>15</v>
      </c>
      <c r="D6" s="10" t="s">
        <v>19</v>
      </c>
      <c r="E6" s="35" t="s">
        <v>509</v>
      </c>
      <c r="F6" s="35" t="s">
        <v>509</v>
      </c>
      <c r="G6" s="35" t="s">
        <v>515</v>
      </c>
      <c r="H6" s="35" t="s">
        <v>521</v>
      </c>
    </row>
    <row r="7" spans="1:8" x14ac:dyDescent="0.25">
      <c r="A7" s="10" t="s">
        <v>20</v>
      </c>
      <c r="B7" s="34" t="s">
        <v>508</v>
      </c>
      <c r="C7" s="10" t="s">
        <v>15</v>
      </c>
      <c r="D7" s="10" t="s">
        <v>21</v>
      </c>
      <c r="E7" s="35" t="s">
        <v>510</v>
      </c>
      <c r="F7" s="35" t="s">
        <v>511</v>
      </c>
      <c r="G7" s="35" t="s">
        <v>516</v>
      </c>
      <c r="H7" s="35" t="s">
        <v>522</v>
      </c>
    </row>
    <row r="8" spans="1:8" x14ac:dyDescent="0.25">
      <c r="A8" s="10" t="s">
        <v>23</v>
      </c>
      <c r="B8" s="34" t="s">
        <v>508</v>
      </c>
      <c r="C8" s="10" t="s">
        <v>15</v>
      </c>
      <c r="D8" s="10" t="s">
        <v>24</v>
      </c>
      <c r="E8" s="35" t="s">
        <v>510</v>
      </c>
      <c r="F8" s="35" t="s">
        <v>511</v>
      </c>
      <c r="G8" s="35" t="s">
        <v>516</v>
      </c>
      <c r="H8" s="35" t="s">
        <v>522</v>
      </c>
    </row>
    <row r="9" spans="1:8" x14ac:dyDescent="0.25">
      <c r="A9" s="10" t="s">
        <v>25</v>
      </c>
      <c r="B9" s="10" t="s">
        <v>26</v>
      </c>
      <c r="C9" s="10" t="s">
        <v>27</v>
      </c>
      <c r="D9" s="10" t="s">
        <v>28</v>
      </c>
      <c r="E9" s="21" t="s">
        <v>29</v>
      </c>
      <c r="F9" s="21" t="s">
        <v>30</v>
      </c>
      <c r="G9" s="21" t="s">
        <v>31</v>
      </c>
      <c r="H9" s="21" t="s">
        <v>32</v>
      </c>
    </row>
    <row r="10" spans="1:8" x14ac:dyDescent="0.25">
      <c r="A10" s="10" t="s">
        <v>33</v>
      </c>
      <c r="B10" s="34" t="s">
        <v>508</v>
      </c>
      <c r="C10" s="10" t="s">
        <v>15</v>
      </c>
      <c r="D10" s="10" t="s">
        <v>34</v>
      </c>
      <c r="E10" s="35" t="s">
        <v>512</v>
      </c>
      <c r="F10" s="35" t="s">
        <v>512</v>
      </c>
      <c r="G10" s="35" t="s">
        <v>517</v>
      </c>
      <c r="H10" s="36" t="s">
        <v>518</v>
      </c>
    </row>
    <row r="11" spans="1:8" x14ac:dyDescent="0.25">
      <c r="A11" s="10" t="s">
        <v>36</v>
      </c>
      <c r="B11" s="34" t="s">
        <v>508</v>
      </c>
      <c r="C11" s="10" t="s">
        <v>15</v>
      </c>
      <c r="D11" s="10" t="s">
        <v>37</v>
      </c>
      <c r="E11" s="35" t="s">
        <v>512</v>
      </c>
      <c r="F11" s="35" t="s">
        <v>512</v>
      </c>
      <c r="G11" s="35" t="s">
        <v>517</v>
      </c>
      <c r="H11" s="36" t="s">
        <v>518</v>
      </c>
    </row>
    <row r="12" spans="1:8" x14ac:dyDescent="0.25">
      <c r="A12" s="10" t="s">
        <v>38</v>
      </c>
      <c r="B12" s="34" t="s">
        <v>508</v>
      </c>
      <c r="C12" s="10" t="s">
        <v>15</v>
      </c>
      <c r="D12" s="10" t="s">
        <v>39</v>
      </c>
      <c r="E12" s="35" t="s">
        <v>513</v>
      </c>
      <c r="F12" s="35" t="s">
        <v>514</v>
      </c>
      <c r="G12" s="35" t="s">
        <v>520</v>
      </c>
      <c r="H12" s="35" t="s">
        <v>519</v>
      </c>
    </row>
    <row r="13" spans="1:8" x14ac:dyDescent="0.25">
      <c r="A13" s="10" t="s">
        <v>43</v>
      </c>
      <c r="B13" s="34" t="s">
        <v>508</v>
      </c>
      <c r="C13" s="10" t="s">
        <v>15</v>
      </c>
      <c r="D13" s="10" t="s">
        <v>44</v>
      </c>
      <c r="E13" s="35" t="s">
        <v>512</v>
      </c>
      <c r="F13" s="35" t="s">
        <v>512</v>
      </c>
      <c r="G13" s="35" t="s">
        <v>517</v>
      </c>
      <c r="H13" s="36" t="s">
        <v>518</v>
      </c>
    </row>
    <row r="14" spans="1:8" x14ac:dyDescent="0.25">
      <c r="A14" s="10" t="s">
        <v>45</v>
      </c>
      <c r="B14" s="34" t="s">
        <v>508</v>
      </c>
      <c r="C14" s="10" t="s">
        <v>15</v>
      </c>
      <c r="D14" s="10" t="s">
        <v>46</v>
      </c>
      <c r="E14" s="35" t="s">
        <v>512</v>
      </c>
      <c r="F14" s="35" t="s">
        <v>512</v>
      </c>
      <c r="G14" s="35" t="s">
        <v>517</v>
      </c>
      <c r="H14" s="36" t="s">
        <v>518</v>
      </c>
    </row>
    <row r="15" spans="1:8" x14ac:dyDescent="0.25">
      <c r="A15" s="10" t="s">
        <v>47</v>
      </c>
      <c r="B15" s="34" t="s">
        <v>508</v>
      </c>
      <c r="C15" s="10" t="s">
        <v>15</v>
      </c>
      <c r="D15" s="10" t="s">
        <v>48</v>
      </c>
      <c r="E15" s="35" t="s">
        <v>512</v>
      </c>
      <c r="F15" s="35" t="s">
        <v>512</v>
      </c>
      <c r="G15" s="35" t="s">
        <v>517</v>
      </c>
      <c r="H15" s="36" t="s">
        <v>518</v>
      </c>
    </row>
    <row r="16" spans="1:8" x14ac:dyDescent="0.25">
      <c r="A16" s="10" t="s">
        <v>49</v>
      </c>
      <c r="B16" s="34" t="s">
        <v>508</v>
      </c>
      <c r="C16" s="10" t="s">
        <v>15</v>
      </c>
      <c r="D16" s="10" t="s">
        <v>50</v>
      </c>
      <c r="E16" s="35" t="s">
        <v>512</v>
      </c>
      <c r="F16" s="35" t="s">
        <v>512</v>
      </c>
      <c r="G16" s="35" t="s">
        <v>517</v>
      </c>
      <c r="H16" s="36" t="s">
        <v>518</v>
      </c>
    </row>
    <row r="17" spans="1:8" x14ac:dyDescent="0.25">
      <c r="A17" s="10" t="s">
        <v>51</v>
      </c>
      <c r="B17" s="34" t="s">
        <v>508</v>
      </c>
      <c r="C17" s="10" t="s">
        <v>15</v>
      </c>
      <c r="D17" s="10" t="s">
        <v>52</v>
      </c>
      <c r="E17" s="35" t="s">
        <v>512</v>
      </c>
      <c r="F17" s="35" t="s">
        <v>512</v>
      </c>
      <c r="G17" s="35" t="s">
        <v>517</v>
      </c>
      <c r="H17" s="36" t="s">
        <v>518</v>
      </c>
    </row>
    <row r="18" spans="1:8" x14ac:dyDescent="0.25">
      <c r="A18" s="10" t="s">
        <v>53</v>
      </c>
      <c r="B18" s="34" t="s">
        <v>508</v>
      </c>
      <c r="C18" s="10" t="s">
        <v>15</v>
      </c>
      <c r="D18" s="10" t="s">
        <v>54</v>
      </c>
      <c r="E18" s="35" t="s">
        <v>512</v>
      </c>
      <c r="F18" s="35" t="s">
        <v>512</v>
      </c>
      <c r="G18" s="35" t="s">
        <v>517</v>
      </c>
      <c r="H18" s="36" t="s">
        <v>518</v>
      </c>
    </row>
    <row r="19" spans="1:8" x14ac:dyDescent="0.25">
      <c r="A19" s="10" t="s">
        <v>55</v>
      </c>
      <c r="B19" s="34" t="s">
        <v>508</v>
      </c>
      <c r="C19" s="10" t="s">
        <v>15</v>
      </c>
      <c r="D19" s="10" t="s">
        <v>56</v>
      </c>
      <c r="E19" s="35" t="s">
        <v>512</v>
      </c>
      <c r="F19" s="35" t="s">
        <v>512</v>
      </c>
      <c r="G19" s="35" t="s">
        <v>517</v>
      </c>
      <c r="H19" s="36" t="s">
        <v>518</v>
      </c>
    </row>
    <row r="20" spans="1:8" x14ac:dyDescent="0.25">
      <c r="A20" s="10" t="s">
        <v>57</v>
      </c>
      <c r="B20" s="34" t="s">
        <v>508</v>
      </c>
      <c r="C20" s="10" t="s">
        <v>15</v>
      </c>
      <c r="D20" s="10" t="s">
        <v>58</v>
      </c>
      <c r="E20" s="35" t="s">
        <v>512</v>
      </c>
      <c r="F20" s="35" t="s">
        <v>512</v>
      </c>
      <c r="G20" s="35" t="s">
        <v>517</v>
      </c>
      <c r="H20" s="36" t="s">
        <v>518</v>
      </c>
    </row>
    <row r="21" spans="1:8" x14ac:dyDescent="0.25">
      <c r="A21" s="10" t="s">
        <v>59</v>
      </c>
      <c r="B21" s="34" t="s">
        <v>508</v>
      </c>
      <c r="C21" s="10" t="s">
        <v>15</v>
      </c>
      <c r="D21" s="10" t="s">
        <v>60</v>
      </c>
      <c r="E21" s="35" t="s">
        <v>512</v>
      </c>
      <c r="F21" s="35" t="s">
        <v>512</v>
      </c>
      <c r="G21" s="35" t="s">
        <v>517</v>
      </c>
      <c r="H21" s="36" t="s">
        <v>518</v>
      </c>
    </row>
    <row r="22" spans="1:8" x14ac:dyDescent="0.25">
      <c r="A22" s="10" t="s">
        <v>61</v>
      </c>
      <c r="B22" s="34" t="s">
        <v>508</v>
      </c>
      <c r="C22" s="10" t="s">
        <v>15</v>
      </c>
      <c r="D22" s="10" t="s">
        <v>62</v>
      </c>
      <c r="E22" s="35" t="s">
        <v>512</v>
      </c>
      <c r="F22" s="35" t="s">
        <v>512</v>
      </c>
      <c r="G22" s="35" t="s">
        <v>517</v>
      </c>
      <c r="H22" s="36" t="s">
        <v>518</v>
      </c>
    </row>
    <row r="23" spans="1:8" x14ac:dyDescent="0.25">
      <c r="A23" s="9" t="s">
        <v>63</v>
      </c>
      <c r="B23" s="34" t="s">
        <v>508</v>
      </c>
      <c r="C23" s="9" t="s">
        <v>15</v>
      </c>
      <c r="D23" s="9" t="s">
        <v>64</v>
      </c>
      <c r="E23" s="35" t="s">
        <v>512</v>
      </c>
      <c r="F23" s="35" t="s">
        <v>512</v>
      </c>
      <c r="G23" s="35" t="s">
        <v>517</v>
      </c>
      <c r="H23" s="36" t="s">
        <v>518</v>
      </c>
    </row>
  </sheetData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zoomScaleNormal="100" workbookViewId="0">
      <pane ySplit="3" topLeftCell="A31" activePane="bottomLeft" state="frozen"/>
      <selection pane="bottomLeft" activeCell="A53" sqref="A53"/>
    </sheetView>
  </sheetViews>
  <sheetFormatPr defaultColWidth="9.109375" defaultRowHeight="13.2" x14ac:dyDescent="0.25"/>
  <cols>
    <col min="1" max="1" width="53" bestFit="1" customWidth="1"/>
    <col min="2" max="2" width="11.5546875" bestFit="1" customWidth="1"/>
    <col min="3" max="3" width="9" bestFit="1" customWidth="1"/>
    <col min="4" max="4" width="15.88671875" bestFit="1" customWidth="1"/>
    <col min="5" max="5" width="20.44140625" style="31" bestFit="1" customWidth="1"/>
    <col min="6" max="7" width="21.109375" style="31" bestFit="1" customWidth="1"/>
    <col min="8" max="8" width="21.88671875" style="31" bestFit="1" customWidth="1"/>
    <col min="9" max="11" width="21.109375" style="31" bestFit="1" customWidth="1"/>
    <col min="12" max="12" width="24.109375" style="31" bestFit="1" customWidth="1"/>
    <col min="13" max="13" width="20.44140625" style="31" bestFit="1" customWidth="1"/>
    <col min="14" max="15" width="21.109375" style="31" bestFit="1" customWidth="1"/>
    <col min="16" max="16" width="21.88671875" style="31" bestFit="1" customWidth="1"/>
    <col min="17" max="18" width="21.109375" style="31" bestFit="1" customWidth="1"/>
    <col min="19" max="19" width="24.109375" style="31" bestFit="1" customWidth="1"/>
    <col min="20" max="21" width="21.109375" style="31" bestFit="1" customWidth="1"/>
    <col min="22" max="22" width="21.88671875" style="31" bestFit="1" customWidth="1"/>
    <col min="23" max="24" width="21.109375" style="31" bestFit="1" customWidth="1"/>
    <col min="25" max="25" width="24.109375" style="31" bestFit="1" customWidth="1"/>
  </cols>
  <sheetData>
    <row r="1" spans="1:25" x14ac:dyDescent="0.25">
      <c r="A1" s="11"/>
      <c r="B1" s="12"/>
      <c r="C1" s="12"/>
      <c r="D1" s="1" t="s">
        <v>0</v>
      </c>
      <c r="E1" s="33" t="s">
        <v>507</v>
      </c>
      <c r="F1" s="23" t="s">
        <v>65</v>
      </c>
      <c r="G1" s="23" t="s">
        <v>65</v>
      </c>
      <c r="H1" s="23" t="s">
        <v>65</v>
      </c>
      <c r="I1" s="23" t="s">
        <v>65</v>
      </c>
      <c r="J1" s="23" t="s">
        <v>65</v>
      </c>
      <c r="K1" s="23" t="s">
        <v>65</v>
      </c>
      <c r="L1" s="23" t="s">
        <v>65</v>
      </c>
      <c r="M1" s="33" t="s">
        <v>506</v>
      </c>
      <c r="N1" s="23" t="s">
        <v>74</v>
      </c>
      <c r="O1" s="23" t="s">
        <v>74</v>
      </c>
      <c r="P1" s="23" t="s">
        <v>74</v>
      </c>
      <c r="Q1" s="23" t="s">
        <v>74</v>
      </c>
      <c r="R1" s="23" t="s">
        <v>74</v>
      </c>
      <c r="S1" s="23" t="s">
        <v>74</v>
      </c>
      <c r="T1" s="23" t="s">
        <v>82</v>
      </c>
      <c r="U1" s="23" t="s">
        <v>82</v>
      </c>
      <c r="V1" s="23" t="s">
        <v>82</v>
      </c>
      <c r="W1" s="23" t="s">
        <v>82</v>
      </c>
      <c r="X1" s="23" t="s">
        <v>82</v>
      </c>
      <c r="Y1" s="23" t="s">
        <v>82</v>
      </c>
    </row>
    <row r="2" spans="1:25" x14ac:dyDescent="0.25">
      <c r="A2" s="14"/>
      <c r="B2" s="15"/>
      <c r="C2" s="15"/>
      <c r="D2" s="2" t="s">
        <v>1</v>
      </c>
      <c r="E2" s="24" t="s">
        <v>66</v>
      </c>
      <c r="F2" s="24" t="s">
        <v>67</v>
      </c>
      <c r="G2" s="24" t="s">
        <v>68</v>
      </c>
      <c r="H2" s="76" t="s">
        <v>69</v>
      </c>
      <c r="I2" s="24" t="s">
        <v>70</v>
      </c>
      <c r="J2" s="24" t="s">
        <v>71</v>
      </c>
      <c r="K2" s="24" t="s">
        <v>72</v>
      </c>
      <c r="L2" s="24" t="s">
        <v>73</v>
      </c>
      <c r="M2" s="24" t="s">
        <v>75</v>
      </c>
      <c r="N2" s="24" t="s">
        <v>76</v>
      </c>
      <c r="O2" s="24" t="s">
        <v>77</v>
      </c>
      <c r="P2" s="76" t="s">
        <v>78</v>
      </c>
      <c r="Q2" s="24" t="s">
        <v>79</v>
      </c>
      <c r="R2" s="24" t="s">
        <v>80</v>
      </c>
      <c r="S2" s="24" t="s">
        <v>81</v>
      </c>
      <c r="T2" s="24" t="s">
        <v>83</v>
      </c>
      <c r="U2" s="24" t="s">
        <v>84</v>
      </c>
      <c r="V2" s="24" t="s">
        <v>85</v>
      </c>
      <c r="W2" s="24" t="s">
        <v>86</v>
      </c>
      <c r="X2" s="24" t="s">
        <v>87</v>
      </c>
      <c r="Y2" s="24" t="s">
        <v>88</v>
      </c>
    </row>
    <row r="3" spans="1:25" x14ac:dyDescent="0.25">
      <c r="A3" s="17"/>
      <c r="B3" s="18"/>
      <c r="C3" s="18"/>
      <c r="D3" s="3" t="s">
        <v>2</v>
      </c>
      <c r="E3" s="25">
        <v>43340</v>
      </c>
      <c r="F3" s="25">
        <v>43340</v>
      </c>
      <c r="G3" s="25">
        <v>43340</v>
      </c>
      <c r="H3" s="25">
        <v>43340</v>
      </c>
      <c r="I3" s="25">
        <v>43340</v>
      </c>
      <c r="J3" s="25">
        <v>43340</v>
      </c>
      <c r="K3" s="25">
        <v>43341</v>
      </c>
      <c r="L3" s="25">
        <v>43341</v>
      </c>
      <c r="M3" s="25">
        <v>43341</v>
      </c>
      <c r="N3" s="25">
        <v>43341</v>
      </c>
      <c r="O3" s="25">
        <v>43341</v>
      </c>
      <c r="P3" s="77">
        <v>43341</v>
      </c>
      <c r="Q3" s="25">
        <v>43341</v>
      </c>
      <c r="R3" s="25">
        <v>43341</v>
      </c>
      <c r="S3" s="25">
        <v>43341</v>
      </c>
      <c r="T3" s="25">
        <v>43341</v>
      </c>
      <c r="U3" s="25">
        <v>43341</v>
      </c>
      <c r="V3" s="25">
        <v>43341</v>
      </c>
      <c r="W3" s="25">
        <v>43342</v>
      </c>
      <c r="X3" s="25">
        <v>43342</v>
      </c>
      <c r="Y3" s="25">
        <v>43342</v>
      </c>
    </row>
    <row r="4" spans="1:25" x14ac:dyDescent="0.25">
      <c r="A4" s="8" t="s">
        <v>10</v>
      </c>
      <c r="B4" s="8" t="s">
        <v>11</v>
      </c>
      <c r="C4" s="8" t="s">
        <v>12</v>
      </c>
      <c r="D4" s="8" t="s">
        <v>13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x14ac:dyDescent="0.25">
      <c r="A5" s="10" t="s">
        <v>25</v>
      </c>
      <c r="B5" s="10" t="s">
        <v>26</v>
      </c>
      <c r="C5" s="10" t="s">
        <v>27</v>
      </c>
      <c r="D5" s="10" t="s">
        <v>28</v>
      </c>
      <c r="E5" s="27" t="s">
        <v>121</v>
      </c>
      <c r="F5" s="27" t="s">
        <v>122</v>
      </c>
      <c r="G5" s="27" t="s">
        <v>123</v>
      </c>
      <c r="H5" s="27" t="s">
        <v>124</v>
      </c>
      <c r="I5" s="27" t="s">
        <v>92</v>
      </c>
      <c r="J5" s="27" t="s">
        <v>125</v>
      </c>
      <c r="K5" s="27" t="s">
        <v>126</v>
      </c>
      <c r="L5" s="27" t="s">
        <v>93</v>
      </c>
      <c r="M5" s="27" t="s">
        <v>125</v>
      </c>
      <c r="N5" s="27" t="s">
        <v>127</v>
      </c>
      <c r="O5" s="27" t="s">
        <v>128</v>
      </c>
      <c r="P5" s="27" t="s">
        <v>129</v>
      </c>
      <c r="Q5" s="27" t="s">
        <v>130</v>
      </c>
      <c r="R5" s="27" t="s">
        <v>97</v>
      </c>
      <c r="S5" s="27" t="s">
        <v>131</v>
      </c>
      <c r="T5" s="29" t="s">
        <v>499</v>
      </c>
      <c r="U5" s="29" t="s">
        <v>500</v>
      </c>
      <c r="V5" s="29" t="s">
        <v>501</v>
      </c>
      <c r="W5" s="29" t="s">
        <v>502</v>
      </c>
      <c r="X5" s="27" t="s">
        <v>132</v>
      </c>
      <c r="Y5" s="27" t="s">
        <v>131</v>
      </c>
    </row>
    <row r="6" spans="1:25" x14ac:dyDescent="0.25">
      <c r="A6" s="10" t="s">
        <v>89</v>
      </c>
      <c r="B6" s="10" t="s">
        <v>26</v>
      </c>
      <c r="C6" s="10" t="s">
        <v>90</v>
      </c>
      <c r="D6" s="10" t="s">
        <v>91</v>
      </c>
      <c r="E6" s="28"/>
      <c r="F6" s="27" t="s">
        <v>92</v>
      </c>
      <c r="G6" s="27" t="s">
        <v>93</v>
      </c>
      <c r="H6" s="27" t="s">
        <v>94</v>
      </c>
      <c r="I6" s="27" t="s">
        <v>95</v>
      </c>
      <c r="J6" s="27" t="s">
        <v>92</v>
      </c>
      <c r="K6" s="27" t="s">
        <v>92</v>
      </c>
      <c r="L6" s="27" t="s">
        <v>96</v>
      </c>
      <c r="M6" s="28"/>
      <c r="N6" s="27" t="s">
        <v>97</v>
      </c>
      <c r="O6" s="27" t="s">
        <v>93</v>
      </c>
      <c r="P6" s="27" t="s">
        <v>98</v>
      </c>
      <c r="Q6" s="27" t="s">
        <v>97</v>
      </c>
      <c r="R6" s="27" t="s">
        <v>96</v>
      </c>
      <c r="S6" s="27" t="s">
        <v>99</v>
      </c>
      <c r="T6" s="27" t="s">
        <v>95</v>
      </c>
      <c r="U6" s="27" t="s">
        <v>95</v>
      </c>
      <c r="V6" s="27" t="s">
        <v>100</v>
      </c>
      <c r="W6" s="27" t="s">
        <v>101</v>
      </c>
      <c r="X6" s="27" t="s">
        <v>95</v>
      </c>
      <c r="Y6" s="27" t="s">
        <v>97</v>
      </c>
    </row>
    <row r="7" spans="1:25" x14ac:dyDescent="0.25">
      <c r="A7" s="10" t="s">
        <v>102</v>
      </c>
      <c r="B7" s="10" t="s">
        <v>26</v>
      </c>
      <c r="C7" s="10" t="s">
        <v>90</v>
      </c>
      <c r="D7" s="10" t="s">
        <v>103</v>
      </c>
      <c r="E7" s="28"/>
      <c r="F7" s="27" t="s">
        <v>104</v>
      </c>
      <c r="G7" s="27" t="s">
        <v>105</v>
      </c>
      <c r="H7" s="27" t="s">
        <v>106</v>
      </c>
      <c r="I7" s="27" t="s">
        <v>107</v>
      </c>
      <c r="J7" s="27" t="s">
        <v>99</v>
      </c>
      <c r="K7" s="27" t="s">
        <v>108</v>
      </c>
      <c r="L7" s="27" t="s">
        <v>108</v>
      </c>
      <c r="M7" s="28"/>
      <c r="N7" s="27" t="s">
        <v>109</v>
      </c>
      <c r="O7" s="27" t="s">
        <v>110</v>
      </c>
      <c r="P7" s="27" t="s">
        <v>108</v>
      </c>
      <c r="Q7" s="27" t="s">
        <v>111</v>
      </c>
      <c r="R7" s="27" t="s">
        <v>112</v>
      </c>
      <c r="S7" s="27" t="s">
        <v>108</v>
      </c>
      <c r="T7" s="27" t="s">
        <v>113</v>
      </c>
      <c r="U7" s="27" t="s">
        <v>114</v>
      </c>
      <c r="V7" s="27" t="s">
        <v>108</v>
      </c>
      <c r="W7" s="27" t="s">
        <v>115</v>
      </c>
      <c r="X7" s="27" t="s">
        <v>116</v>
      </c>
      <c r="Y7" s="27" t="s">
        <v>117</v>
      </c>
    </row>
    <row r="8" spans="1:25" x14ac:dyDescent="0.25">
      <c r="A8" s="10" t="s">
        <v>157</v>
      </c>
      <c r="B8" s="10" t="s">
        <v>26</v>
      </c>
      <c r="C8" s="10" t="s">
        <v>90</v>
      </c>
      <c r="D8" s="10" t="s">
        <v>158</v>
      </c>
      <c r="E8" s="28"/>
      <c r="F8" s="27" t="s">
        <v>159</v>
      </c>
      <c r="G8" s="27" t="s">
        <v>160</v>
      </c>
      <c r="H8" s="27" t="s">
        <v>161</v>
      </c>
      <c r="I8" s="27" t="s">
        <v>162</v>
      </c>
      <c r="J8" s="27" t="s">
        <v>163</v>
      </c>
      <c r="K8" s="27" t="s">
        <v>164</v>
      </c>
      <c r="L8" s="27" t="s">
        <v>165</v>
      </c>
      <c r="M8" s="28"/>
      <c r="N8" s="27" t="s">
        <v>166</v>
      </c>
      <c r="O8" s="27" t="s">
        <v>167</v>
      </c>
      <c r="P8" s="27" t="s">
        <v>168</v>
      </c>
      <c r="Q8" s="27" t="s">
        <v>169</v>
      </c>
      <c r="R8" s="27" t="s">
        <v>170</v>
      </c>
      <c r="S8" s="27" t="s">
        <v>171</v>
      </c>
      <c r="T8" s="27" t="s">
        <v>30</v>
      </c>
      <c r="U8" s="27" t="s">
        <v>172</v>
      </c>
      <c r="V8" s="27" t="s">
        <v>173</v>
      </c>
      <c r="W8" s="27" t="s">
        <v>174</v>
      </c>
      <c r="X8" s="27" t="s">
        <v>175</v>
      </c>
      <c r="Y8" s="27" t="s">
        <v>176</v>
      </c>
    </row>
    <row r="9" spans="1:25" x14ac:dyDescent="0.25">
      <c r="A9" s="10" t="s">
        <v>177</v>
      </c>
      <c r="B9" s="10" t="s">
        <v>26</v>
      </c>
      <c r="C9" s="10" t="s">
        <v>90</v>
      </c>
      <c r="D9" s="10" t="s">
        <v>178</v>
      </c>
      <c r="E9" s="28"/>
      <c r="F9" s="27" t="s">
        <v>179</v>
      </c>
      <c r="G9" s="27" t="s">
        <v>165</v>
      </c>
      <c r="H9" s="27" t="s">
        <v>180</v>
      </c>
      <c r="I9" s="27" t="s">
        <v>180</v>
      </c>
      <c r="J9" s="27" t="s">
        <v>180</v>
      </c>
      <c r="K9" s="27" t="s">
        <v>180</v>
      </c>
      <c r="L9" s="27" t="s">
        <v>180</v>
      </c>
      <c r="M9" s="28"/>
      <c r="N9" s="27" t="s">
        <v>181</v>
      </c>
      <c r="O9" s="27" t="s">
        <v>182</v>
      </c>
      <c r="P9" s="27" t="s">
        <v>180</v>
      </c>
      <c r="Q9" s="27" t="s">
        <v>183</v>
      </c>
      <c r="R9" s="27" t="s">
        <v>184</v>
      </c>
      <c r="S9" s="27" t="s">
        <v>180</v>
      </c>
      <c r="T9" s="27" t="s">
        <v>185</v>
      </c>
      <c r="U9" s="27" t="s">
        <v>186</v>
      </c>
      <c r="V9" s="27" t="s">
        <v>180</v>
      </c>
      <c r="W9" s="27" t="s">
        <v>187</v>
      </c>
      <c r="X9" s="27" t="s">
        <v>188</v>
      </c>
      <c r="Y9" s="27" t="s">
        <v>180</v>
      </c>
    </row>
    <row r="10" spans="1:25" x14ac:dyDescent="0.25">
      <c r="A10" s="10" t="s">
        <v>189</v>
      </c>
      <c r="B10" s="10" t="s">
        <v>26</v>
      </c>
      <c r="C10" s="10" t="s">
        <v>90</v>
      </c>
      <c r="D10" s="10" t="s">
        <v>190</v>
      </c>
      <c r="E10" s="28"/>
      <c r="F10" s="27" t="s">
        <v>180</v>
      </c>
      <c r="G10" s="27" t="s">
        <v>180</v>
      </c>
      <c r="H10" s="27" t="s">
        <v>180</v>
      </c>
      <c r="I10" s="27" t="s">
        <v>180</v>
      </c>
      <c r="J10" s="27" t="s">
        <v>180</v>
      </c>
      <c r="K10" s="27" t="s">
        <v>180</v>
      </c>
      <c r="L10" s="27" t="s">
        <v>180</v>
      </c>
      <c r="M10" s="28"/>
      <c r="N10" s="27" t="s">
        <v>180</v>
      </c>
      <c r="O10" s="27" t="s">
        <v>180</v>
      </c>
      <c r="P10" s="27" t="s">
        <v>180</v>
      </c>
      <c r="Q10" s="27" t="s">
        <v>180</v>
      </c>
      <c r="R10" s="27" t="s">
        <v>180</v>
      </c>
      <c r="S10" s="27" t="s">
        <v>180</v>
      </c>
      <c r="T10" s="27" t="s">
        <v>180</v>
      </c>
      <c r="U10" s="27" t="s">
        <v>180</v>
      </c>
      <c r="V10" s="27" t="s">
        <v>180</v>
      </c>
      <c r="W10" s="27" t="s">
        <v>180</v>
      </c>
      <c r="X10" s="27" t="s">
        <v>180</v>
      </c>
      <c r="Y10" s="27" t="s">
        <v>180</v>
      </c>
    </row>
    <row r="11" spans="1:25" x14ac:dyDescent="0.25">
      <c r="A11" s="10" t="s">
        <v>191</v>
      </c>
      <c r="B11" s="10" t="s">
        <v>26</v>
      </c>
      <c r="C11" s="10" t="s">
        <v>90</v>
      </c>
      <c r="D11" s="10" t="s">
        <v>192</v>
      </c>
      <c r="E11" s="28"/>
      <c r="F11" s="27" t="s">
        <v>180</v>
      </c>
      <c r="G11" s="27" t="s">
        <v>180</v>
      </c>
      <c r="H11" s="27" t="s">
        <v>180</v>
      </c>
      <c r="I11" s="27" t="s">
        <v>180</v>
      </c>
      <c r="J11" s="27" t="s">
        <v>180</v>
      </c>
      <c r="K11" s="27" t="s">
        <v>180</v>
      </c>
      <c r="L11" s="27" t="s">
        <v>180</v>
      </c>
      <c r="M11" s="28"/>
      <c r="N11" s="27" t="s">
        <v>180</v>
      </c>
      <c r="O11" s="27" t="s">
        <v>180</v>
      </c>
      <c r="P11" s="27" t="s">
        <v>180</v>
      </c>
      <c r="Q11" s="27" t="s">
        <v>180</v>
      </c>
      <c r="R11" s="27" t="s">
        <v>180</v>
      </c>
      <c r="S11" s="27" t="s">
        <v>180</v>
      </c>
      <c r="T11" s="27" t="s">
        <v>180</v>
      </c>
      <c r="U11" s="27" t="s">
        <v>180</v>
      </c>
      <c r="V11" s="27" t="s">
        <v>180</v>
      </c>
      <c r="W11" s="27" t="s">
        <v>180</v>
      </c>
      <c r="X11" s="27" t="s">
        <v>180</v>
      </c>
      <c r="Y11" s="27" t="s">
        <v>180</v>
      </c>
    </row>
    <row r="12" spans="1:25" x14ac:dyDescent="0.25">
      <c r="A12" s="10" t="s">
        <v>193</v>
      </c>
      <c r="B12" s="10" t="s">
        <v>26</v>
      </c>
      <c r="C12" s="10" t="s">
        <v>90</v>
      </c>
      <c r="D12" s="10" t="s">
        <v>194</v>
      </c>
      <c r="E12" s="28"/>
      <c r="F12" s="27" t="s">
        <v>195</v>
      </c>
      <c r="G12" s="27" t="s">
        <v>195</v>
      </c>
      <c r="H12" s="27" t="s">
        <v>196</v>
      </c>
      <c r="I12" s="27" t="s">
        <v>197</v>
      </c>
      <c r="J12" s="27" t="s">
        <v>195</v>
      </c>
      <c r="K12" s="27" t="s">
        <v>92</v>
      </c>
      <c r="L12" s="27" t="s">
        <v>96</v>
      </c>
      <c r="M12" s="28"/>
      <c r="N12" s="27" t="s">
        <v>195</v>
      </c>
      <c r="O12" s="27" t="s">
        <v>195</v>
      </c>
      <c r="P12" s="27" t="s">
        <v>198</v>
      </c>
      <c r="Q12" s="27" t="s">
        <v>195</v>
      </c>
      <c r="R12" s="27" t="s">
        <v>197</v>
      </c>
      <c r="S12" s="27" t="s">
        <v>96</v>
      </c>
      <c r="T12" s="27" t="s">
        <v>195</v>
      </c>
      <c r="U12" s="27" t="s">
        <v>195</v>
      </c>
      <c r="V12" s="27" t="s">
        <v>199</v>
      </c>
      <c r="W12" s="27" t="s">
        <v>96</v>
      </c>
      <c r="X12" s="27" t="s">
        <v>197</v>
      </c>
      <c r="Y12" s="27" t="s">
        <v>195</v>
      </c>
    </row>
    <row r="13" spans="1:25" x14ac:dyDescent="0.25">
      <c r="A13" s="10" t="s">
        <v>200</v>
      </c>
      <c r="B13" s="10" t="s">
        <v>26</v>
      </c>
      <c r="C13" s="10" t="s">
        <v>90</v>
      </c>
      <c r="D13" s="10" t="s">
        <v>201</v>
      </c>
      <c r="E13" s="28"/>
      <c r="F13" s="27" t="s">
        <v>202</v>
      </c>
      <c r="G13" s="27" t="s">
        <v>203</v>
      </c>
      <c r="H13" s="27" t="s">
        <v>204</v>
      </c>
      <c r="I13" s="27" t="s">
        <v>205</v>
      </c>
      <c r="J13" s="27" t="s">
        <v>206</v>
      </c>
      <c r="K13" s="27" t="s">
        <v>207</v>
      </c>
      <c r="L13" s="27" t="s">
        <v>188</v>
      </c>
      <c r="M13" s="28"/>
      <c r="N13" s="27" t="s">
        <v>208</v>
      </c>
      <c r="O13" s="27" t="s">
        <v>209</v>
      </c>
      <c r="P13" s="27" t="s">
        <v>210</v>
      </c>
      <c r="Q13" s="27" t="s">
        <v>211</v>
      </c>
      <c r="R13" s="27" t="s">
        <v>162</v>
      </c>
      <c r="S13" s="27" t="s">
        <v>212</v>
      </c>
      <c r="T13" s="27" t="s">
        <v>213</v>
      </c>
      <c r="U13" s="27" t="s">
        <v>214</v>
      </c>
      <c r="V13" s="27" t="s">
        <v>215</v>
      </c>
      <c r="W13" s="27" t="s">
        <v>216</v>
      </c>
      <c r="X13" s="27" t="s">
        <v>217</v>
      </c>
      <c r="Y13" s="27" t="s">
        <v>217</v>
      </c>
    </row>
    <row r="14" spans="1:25" x14ac:dyDescent="0.25">
      <c r="A14" s="10" t="s">
        <v>218</v>
      </c>
      <c r="B14" s="10" t="s">
        <v>26</v>
      </c>
      <c r="C14" s="10" t="s">
        <v>90</v>
      </c>
      <c r="D14" s="10" t="s">
        <v>219</v>
      </c>
      <c r="E14" s="28"/>
      <c r="F14" s="27" t="s">
        <v>220</v>
      </c>
      <c r="G14" s="27" t="s">
        <v>221</v>
      </c>
      <c r="H14" s="27" t="s">
        <v>222</v>
      </c>
      <c r="I14" s="27" t="s">
        <v>223</v>
      </c>
      <c r="J14" s="27" t="s">
        <v>224</v>
      </c>
      <c r="K14" s="27" t="s">
        <v>225</v>
      </c>
      <c r="L14" s="27" t="s">
        <v>226</v>
      </c>
      <c r="M14" s="28"/>
      <c r="N14" s="27" t="s">
        <v>227</v>
      </c>
      <c r="O14" s="27" t="s">
        <v>122</v>
      </c>
      <c r="P14" s="27" t="s">
        <v>228</v>
      </c>
      <c r="Q14" s="27" t="s">
        <v>229</v>
      </c>
      <c r="R14" s="27" t="s">
        <v>230</v>
      </c>
      <c r="S14" s="27" t="s">
        <v>231</v>
      </c>
      <c r="T14" s="27" t="s">
        <v>232</v>
      </c>
      <c r="U14" s="27" t="s">
        <v>233</v>
      </c>
      <c r="V14" s="27" t="s">
        <v>234</v>
      </c>
      <c r="W14" s="27" t="s">
        <v>161</v>
      </c>
      <c r="X14" s="27" t="s">
        <v>235</v>
      </c>
      <c r="Y14" s="27" t="s">
        <v>236</v>
      </c>
    </row>
    <row r="15" spans="1:25" x14ac:dyDescent="0.25">
      <c r="A15" s="10" t="s">
        <v>237</v>
      </c>
      <c r="B15" s="10" t="s">
        <v>26</v>
      </c>
      <c r="C15" s="10" t="s">
        <v>90</v>
      </c>
      <c r="D15" s="10" t="s">
        <v>238</v>
      </c>
      <c r="E15" s="28"/>
      <c r="F15" s="27" t="s">
        <v>93</v>
      </c>
      <c r="G15" s="27" t="s">
        <v>96</v>
      </c>
      <c r="H15" s="27" t="s">
        <v>239</v>
      </c>
      <c r="I15" s="27" t="s">
        <v>197</v>
      </c>
      <c r="J15" s="27" t="s">
        <v>97</v>
      </c>
      <c r="K15" s="27" t="s">
        <v>92</v>
      </c>
      <c r="L15" s="27" t="s">
        <v>96</v>
      </c>
      <c r="M15" s="28"/>
      <c r="N15" s="27" t="s">
        <v>197</v>
      </c>
      <c r="O15" s="27" t="s">
        <v>93</v>
      </c>
      <c r="P15" s="27" t="s">
        <v>240</v>
      </c>
      <c r="Q15" s="27" t="s">
        <v>96</v>
      </c>
      <c r="R15" s="27" t="s">
        <v>197</v>
      </c>
      <c r="S15" s="27" t="s">
        <v>96</v>
      </c>
      <c r="T15" s="27" t="s">
        <v>195</v>
      </c>
      <c r="U15" s="27" t="s">
        <v>195</v>
      </c>
      <c r="V15" s="27" t="s">
        <v>239</v>
      </c>
      <c r="W15" s="27" t="s">
        <v>96</v>
      </c>
      <c r="X15" s="27" t="s">
        <v>197</v>
      </c>
      <c r="Y15" s="27" t="s">
        <v>96</v>
      </c>
    </row>
    <row r="16" spans="1:25" x14ac:dyDescent="0.25">
      <c r="A16" s="10" t="s">
        <v>241</v>
      </c>
      <c r="B16" s="10" t="s">
        <v>26</v>
      </c>
      <c r="C16" s="10" t="s">
        <v>90</v>
      </c>
      <c r="D16" s="10" t="s">
        <v>242</v>
      </c>
      <c r="E16" s="28"/>
      <c r="F16" s="27" t="s">
        <v>243</v>
      </c>
      <c r="G16" s="27" t="s">
        <v>93</v>
      </c>
      <c r="H16" s="27" t="s">
        <v>244</v>
      </c>
      <c r="I16" s="27" t="s">
        <v>93</v>
      </c>
      <c r="J16" s="27" t="s">
        <v>92</v>
      </c>
      <c r="K16" s="27" t="s">
        <v>92</v>
      </c>
      <c r="L16" s="27" t="s">
        <v>97</v>
      </c>
      <c r="M16" s="28"/>
      <c r="N16" s="27" t="s">
        <v>92</v>
      </c>
      <c r="O16" s="27" t="s">
        <v>93</v>
      </c>
      <c r="P16" s="27" t="s">
        <v>244</v>
      </c>
      <c r="Q16" s="27" t="s">
        <v>97</v>
      </c>
      <c r="R16" s="27" t="s">
        <v>245</v>
      </c>
      <c r="S16" s="27" t="s">
        <v>96</v>
      </c>
      <c r="T16" s="27" t="s">
        <v>96</v>
      </c>
      <c r="U16" s="27" t="s">
        <v>97</v>
      </c>
      <c r="V16" s="27" t="s">
        <v>246</v>
      </c>
      <c r="W16" s="27" t="s">
        <v>92</v>
      </c>
      <c r="X16" s="27" t="s">
        <v>197</v>
      </c>
      <c r="Y16" s="27" t="s">
        <v>97</v>
      </c>
    </row>
    <row r="17" spans="1:25" x14ac:dyDescent="0.25">
      <c r="A17" s="10" t="s">
        <v>247</v>
      </c>
      <c r="B17" s="10" t="s">
        <v>26</v>
      </c>
      <c r="C17" s="10" t="s">
        <v>90</v>
      </c>
      <c r="D17" s="10" t="s">
        <v>248</v>
      </c>
      <c r="E17" s="28"/>
      <c r="F17" s="27" t="s">
        <v>249</v>
      </c>
      <c r="G17" s="27" t="s">
        <v>250</v>
      </c>
      <c r="H17" s="27" t="s">
        <v>181</v>
      </c>
      <c r="I17" s="27" t="s">
        <v>251</v>
      </c>
      <c r="J17" s="27" t="s">
        <v>252</v>
      </c>
      <c r="K17" s="27" t="s">
        <v>253</v>
      </c>
      <c r="L17" s="27" t="s">
        <v>253</v>
      </c>
      <c r="M17" s="28"/>
      <c r="N17" s="27" t="s">
        <v>254</v>
      </c>
      <c r="O17" s="27" t="s">
        <v>255</v>
      </c>
      <c r="P17" s="27" t="s">
        <v>256</v>
      </c>
      <c r="Q17" s="27" t="s">
        <v>257</v>
      </c>
      <c r="R17" s="27" t="s">
        <v>258</v>
      </c>
      <c r="S17" s="27" t="s">
        <v>259</v>
      </c>
      <c r="T17" s="27" t="s">
        <v>260</v>
      </c>
      <c r="U17" s="27" t="s">
        <v>261</v>
      </c>
      <c r="V17" s="27" t="s">
        <v>215</v>
      </c>
      <c r="W17" s="27" t="s">
        <v>262</v>
      </c>
      <c r="X17" s="27" t="s">
        <v>176</v>
      </c>
      <c r="Y17" s="27" t="s">
        <v>210</v>
      </c>
    </row>
    <row r="18" spans="1:25" x14ac:dyDescent="0.25">
      <c r="A18" s="10" t="s">
        <v>263</v>
      </c>
      <c r="B18" s="10" t="s">
        <v>26</v>
      </c>
      <c r="C18" s="10" t="s">
        <v>90</v>
      </c>
      <c r="D18" s="10" t="s">
        <v>264</v>
      </c>
      <c r="E18" s="28"/>
      <c r="F18" s="27" t="s">
        <v>265</v>
      </c>
      <c r="G18" s="27" t="s">
        <v>266</v>
      </c>
      <c r="H18" s="27" t="s">
        <v>267</v>
      </c>
      <c r="I18" s="27" t="s">
        <v>268</v>
      </c>
      <c r="J18" s="27" t="s">
        <v>269</v>
      </c>
      <c r="K18" s="27" t="s">
        <v>270</v>
      </c>
      <c r="L18" s="27" t="s">
        <v>271</v>
      </c>
      <c r="M18" s="28"/>
      <c r="N18" s="27" t="s">
        <v>109</v>
      </c>
      <c r="O18" s="27" t="s">
        <v>111</v>
      </c>
      <c r="P18" s="27" t="s">
        <v>176</v>
      </c>
      <c r="Q18" s="27" t="s">
        <v>272</v>
      </c>
      <c r="R18" s="27" t="s">
        <v>273</v>
      </c>
      <c r="S18" s="27" t="s">
        <v>274</v>
      </c>
      <c r="T18" s="27" t="s">
        <v>275</v>
      </c>
      <c r="U18" s="27" t="s">
        <v>276</v>
      </c>
      <c r="V18" s="27" t="s">
        <v>277</v>
      </c>
      <c r="W18" s="27" t="s">
        <v>278</v>
      </c>
      <c r="X18" s="27" t="s">
        <v>279</v>
      </c>
      <c r="Y18" s="27" t="s">
        <v>280</v>
      </c>
    </row>
    <row r="19" spans="1:25" x14ac:dyDescent="0.25">
      <c r="A19" s="10" t="s">
        <v>281</v>
      </c>
      <c r="B19" s="10" t="s">
        <v>26</v>
      </c>
      <c r="C19" s="10" t="s">
        <v>90</v>
      </c>
      <c r="D19" s="10" t="s">
        <v>282</v>
      </c>
      <c r="E19" s="28"/>
      <c r="F19" s="27" t="s">
        <v>283</v>
      </c>
      <c r="G19" s="27" t="s">
        <v>205</v>
      </c>
      <c r="H19" s="27" t="s">
        <v>284</v>
      </c>
      <c r="I19" s="27" t="s">
        <v>285</v>
      </c>
      <c r="J19" s="27" t="s">
        <v>286</v>
      </c>
      <c r="K19" s="27" t="s">
        <v>180</v>
      </c>
      <c r="L19" s="27" t="s">
        <v>180</v>
      </c>
      <c r="M19" s="28"/>
      <c r="N19" s="27" t="s">
        <v>287</v>
      </c>
      <c r="O19" s="27" t="s">
        <v>288</v>
      </c>
      <c r="P19" s="27" t="s">
        <v>289</v>
      </c>
      <c r="Q19" s="27" t="s">
        <v>290</v>
      </c>
      <c r="R19" s="27" t="s">
        <v>267</v>
      </c>
      <c r="S19" s="27" t="s">
        <v>286</v>
      </c>
      <c r="T19" s="27" t="s">
        <v>30</v>
      </c>
      <c r="U19" s="27" t="s">
        <v>291</v>
      </c>
      <c r="V19" s="27" t="s">
        <v>253</v>
      </c>
      <c r="W19" s="27" t="s">
        <v>292</v>
      </c>
      <c r="X19" s="27" t="s">
        <v>293</v>
      </c>
      <c r="Y19" s="27" t="s">
        <v>294</v>
      </c>
    </row>
    <row r="20" spans="1:25" x14ac:dyDescent="0.25">
      <c r="A20" s="10" t="s">
        <v>295</v>
      </c>
      <c r="B20" s="10" t="s">
        <v>26</v>
      </c>
      <c r="C20" s="10" t="s">
        <v>90</v>
      </c>
      <c r="D20" s="10" t="s">
        <v>296</v>
      </c>
      <c r="E20" s="28"/>
      <c r="F20" s="27" t="s">
        <v>297</v>
      </c>
      <c r="G20" s="27" t="s">
        <v>298</v>
      </c>
      <c r="H20" s="27" t="s">
        <v>299</v>
      </c>
      <c r="I20" s="27" t="s">
        <v>210</v>
      </c>
      <c r="J20" s="27" t="s">
        <v>300</v>
      </c>
      <c r="K20" s="27" t="s">
        <v>180</v>
      </c>
      <c r="L20" s="27" t="s">
        <v>180</v>
      </c>
      <c r="M20" s="28"/>
      <c r="N20" s="27" t="s">
        <v>301</v>
      </c>
      <c r="O20" s="27" t="s">
        <v>302</v>
      </c>
      <c r="P20" s="27" t="s">
        <v>253</v>
      </c>
      <c r="Q20" s="27" t="s">
        <v>176</v>
      </c>
      <c r="R20" s="27" t="s">
        <v>303</v>
      </c>
      <c r="S20" s="27" t="s">
        <v>304</v>
      </c>
      <c r="T20" s="27" t="s">
        <v>305</v>
      </c>
      <c r="U20" s="27" t="s">
        <v>306</v>
      </c>
      <c r="V20" s="27" t="s">
        <v>253</v>
      </c>
      <c r="W20" s="27" t="s">
        <v>307</v>
      </c>
      <c r="X20" s="27" t="s">
        <v>308</v>
      </c>
      <c r="Y20" s="27" t="s">
        <v>309</v>
      </c>
    </row>
    <row r="21" spans="1:25" x14ac:dyDescent="0.25">
      <c r="A21" s="10" t="s">
        <v>310</v>
      </c>
      <c r="B21" s="10" t="s">
        <v>26</v>
      </c>
      <c r="C21" s="10" t="s">
        <v>90</v>
      </c>
      <c r="D21" s="10" t="s">
        <v>311</v>
      </c>
      <c r="E21" s="28"/>
      <c r="F21" s="27" t="s">
        <v>92</v>
      </c>
      <c r="G21" s="27" t="s">
        <v>93</v>
      </c>
      <c r="H21" s="27" t="s">
        <v>94</v>
      </c>
      <c r="I21" s="27" t="s">
        <v>197</v>
      </c>
      <c r="J21" s="27" t="s">
        <v>92</v>
      </c>
      <c r="K21" s="27" t="s">
        <v>92</v>
      </c>
      <c r="L21" s="27" t="s">
        <v>96</v>
      </c>
      <c r="M21" s="28"/>
      <c r="N21" s="27" t="s">
        <v>97</v>
      </c>
      <c r="O21" s="27" t="s">
        <v>93</v>
      </c>
      <c r="P21" s="27" t="s">
        <v>312</v>
      </c>
      <c r="Q21" s="27" t="s">
        <v>97</v>
      </c>
      <c r="R21" s="27" t="s">
        <v>96</v>
      </c>
      <c r="S21" s="27" t="s">
        <v>96</v>
      </c>
      <c r="T21" s="27" t="s">
        <v>197</v>
      </c>
      <c r="U21" s="27" t="s">
        <v>197</v>
      </c>
      <c r="V21" s="27" t="s">
        <v>100</v>
      </c>
      <c r="W21" s="27" t="s">
        <v>96</v>
      </c>
      <c r="X21" s="27" t="s">
        <v>197</v>
      </c>
      <c r="Y21" s="27" t="s">
        <v>97</v>
      </c>
    </row>
    <row r="22" spans="1:25" x14ac:dyDescent="0.25">
      <c r="A22" s="10" t="s">
        <v>313</v>
      </c>
      <c r="B22" s="10" t="s">
        <v>26</v>
      </c>
      <c r="C22" s="10" t="s">
        <v>90</v>
      </c>
      <c r="D22" s="10" t="s">
        <v>314</v>
      </c>
      <c r="E22" s="28"/>
      <c r="F22" s="27" t="s">
        <v>315</v>
      </c>
      <c r="G22" s="27" t="s">
        <v>130</v>
      </c>
      <c r="H22" s="27" t="s">
        <v>316</v>
      </c>
      <c r="I22" s="27" t="s">
        <v>97</v>
      </c>
      <c r="J22" s="27" t="s">
        <v>92</v>
      </c>
      <c r="K22" s="27" t="s">
        <v>133</v>
      </c>
      <c r="L22" s="27" t="s">
        <v>92</v>
      </c>
      <c r="M22" s="28"/>
      <c r="N22" s="27" t="s">
        <v>317</v>
      </c>
      <c r="O22" s="27" t="s">
        <v>93</v>
      </c>
      <c r="P22" s="27" t="s">
        <v>318</v>
      </c>
      <c r="Q22" s="27" t="s">
        <v>97</v>
      </c>
      <c r="R22" s="27" t="s">
        <v>317</v>
      </c>
      <c r="S22" s="27" t="s">
        <v>127</v>
      </c>
      <c r="T22" s="27" t="s">
        <v>92</v>
      </c>
      <c r="U22" s="27" t="s">
        <v>130</v>
      </c>
      <c r="V22" s="27" t="s">
        <v>319</v>
      </c>
      <c r="W22" s="27" t="s">
        <v>320</v>
      </c>
      <c r="X22" s="27" t="s">
        <v>197</v>
      </c>
      <c r="Y22" s="27" t="s">
        <v>245</v>
      </c>
    </row>
    <row r="23" spans="1:25" x14ac:dyDescent="0.25">
      <c r="A23" s="10" t="s">
        <v>321</v>
      </c>
      <c r="B23" s="10" t="s">
        <v>26</v>
      </c>
      <c r="C23" s="10" t="s">
        <v>90</v>
      </c>
      <c r="D23" s="10" t="s">
        <v>322</v>
      </c>
      <c r="E23" s="28"/>
      <c r="F23" s="27" t="s">
        <v>323</v>
      </c>
      <c r="G23" s="27" t="s">
        <v>324</v>
      </c>
      <c r="H23" s="27" t="s">
        <v>325</v>
      </c>
      <c r="I23" s="27" t="s">
        <v>326</v>
      </c>
      <c r="J23" s="27" t="s">
        <v>309</v>
      </c>
      <c r="K23" s="27" t="s">
        <v>327</v>
      </c>
      <c r="L23" s="27" t="s">
        <v>328</v>
      </c>
      <c r="M23" s="28"/>
      <c r="N23" s="27" t="s">
        <v>329</v>
      </c>
      <c r="O23" s="27" t="s">
        <v>330</v>
      </c>
      <c r="P23" s="27" t="s">
        <v>303</v>
      </c>
      <c r="Q23" s="27" t="s">
        <v>331</v>
      </c>
      <c r="R23" s="27" t="s">
        <v>332</v>
      </c>
      <c r="S23" s="27" t="s">
        <v>333</v>
      </c>
      <c r="T23" s="27" t="s">
        <v>334</v>
      </c>
      <c r="U23" s="27" t="s">
        <v>335</v>
      </c>
      <c r="V23" s="27" t="s">
        <v>299</v>
      </c>
      <c r="W23" s="27" t="s">
        <v>162</v>
      </c>
      <c r="X23" s="27" t="s">
        <v>336</v>
      </c>
      <c r="Y23" s="27" t="s">
        <v>318</v>
      </c>
    </row>
    <row r="24" spans="1:25" x14ac:dyDescent="0.25">
      <c r="A24" s="10" t="s">
        <v>337</v>
      </c>
      <c r="B24" s="10" t="s">
        <v>26</v>
      </c>
      <c r="C24" s="10" t="s">
        <v>90</v>
      </c>
      <c r="D24" s="10" t="s">
        <v>338</v>
      </c>
      <c r="E24" s="28"/>
      <c r="F24" s="27" t="s">
        <v>198</v>
      </c>
      <c r="G24" s="27" t="s">
        <v>92</v>
      </c>
      <c r="H24" s="27" t="s">
        <v>319</v>
      </c>
      <c r="I24" s="27" t="s">
        <v>92</v>
      </c>
      <c r="J24" s="27" t="s">
        <v>127</v>
      </c>
      <c r="K24" s="27" t="s">
        <v>339</v>
      </c>
      <c r="L24" s="27" t="s">
        <v>133</v>
      </c>
      <c r="M24" s="28"/>
      <c r="N24" s="27" t="s">
        <v>340</v>
      </c>
      <c r="O24" s="27" t="s">
        <v>93</v>
      </c>
      <c r="P24" s="27" t="s">
        <v>257</v>
      </c>
      <c r="Q24" s="27" t="s">
        <v>92</v>
      </c>
      <c r="R24" s="27" t="s">
        <v>339</v>
      </c>
      <c r="S24" s="27" t="s">
        <v>341</v>
      </c>
      <c r="T24" s="27" t="s">
        <v>245</v>
      </c>
      <c r="U24" s="27" t="s">
        <v>127</v>
      </c>
      <c r="V24" s="27" t="s">
        <v>342</v>
      </c>
      <c r="W24" s="27" t="s">
        <v>340</v>
      </c>
      <c r="X24" s="27" t="s">
        <v>197</v>
      </c>
      <c r="Y24" s="27" t="s">
        <v>317</v>
      </c>
    </row>
    <row r="25" spans="1:25" x14ac:dyDescent="0.25">
      <c r="A25" s="10" t="s">
        <v>343</v>
      </c>
      <c r="B25" s="10" t="s">
        <v>26</v>
      </c>
      <c r="C25" s="10" t="s">
        <v>90</v>
      </c>
      <c r="D25" s="10" t="s">
        <v>344</v>
      </c>
      <c r="E25" s="28"/>
      <c r="F25" s="27" t="s">
        <v>345</v>
      </c>
      <c r="G25" s="27" t="s">
        <v>346</v>
      </c>
      <c r="H25" s="27" t="s">
        <v>347</v>
      </c>
      <c r="I25" s="27" t="s">
        <v>128</v>
      </c>
      <c r="J25" s="27" t="s">
        <v>245</v>
      </c>
      <c r="K25" s="27" t="s">
        <v>348</v>
      </c>
      <c r="L25" s="27" t="s">
        <v>243</v>
      </c>
      <c r="M25" s="28"/>
      <c r="N25" s="27" t="s">
        <v>349</v>
      </c>
      <c r="O25" s="27" t="s">
        <v>350</v>
      </c>
      <c r="P25" s="27" t="s">
        <v>351</v>
      </c>
      <c r="Q25" s="27" t="s">
        <v>127</v>
      </c>
      <c r="R25" s="27" t="s">
        <v>352</v>
      </c>
      <c r="S25" s="27" t="s">
        <v>353</v>
      </c>
      <c r="T25" s="27" t="s">
        <v>354</v>
      </c>
      <c r="U25" s="27" t="s">
        <v>355</v>
      </c>
      <c r="V25" s="27" t="s">
        <v>356</v>
      </c>
      <c r="W25" s="27" t="s">
        <v>357</v>
      </c>
      <c r="X25" s="27" t="s">
        <v>136</v>
      </c>
      <c r="Y25" s="27" t="s">
        <v>232</v>
      </c>
    </row>
    <row r="26" spans="1:25" x14ac:dyDescent="0.25">
      <c r="A26" s="10" t="s">
        <v>358</v>
      </c>
      <c r="B26" s="10" t="s">
        <v>26</v>
      </c>
      <c r="C26" s="10" t="s">
        <v>90</v>
      </c>
      <c r="D26" s="10" t="s">
        <v>359</v>
      </c>
      <c r="E26" s="28"/>
      <c r="F26" s="27" t="s">
        <v>360</v>
      </c>
      <c r="G26" s="27" t="s">
        <v>361</v>
      </c>
      <c r="H26" s="27" t="s">
        <v>362</v>
      </c>
      <c r="I26" s="27" t="s">
        <v>122</v>
      </c>
      <c r="J26" s="27" t="s">
        <v>363</v>
      </c>
      <c r="K26" s="27" t="s">
        <v>233</v>
      </c>
      <c r="L26" s="27" t="s">
        <v>364</v>
      </c>
      <c r="M26" s="28"/>
      <c r="N26" s="27" t="s">
        <v>365</v>
      </c>
      <c r="O26" s="27" t="s">
        <v>108</v>
      </c>
      <c r="P26" s="27" t="s">
        <v>366</v>
      </c>
      <c r="Q26" s="27" t="s">
        <v>93</v>
      </c>
      <c r="R26" s="27" t="s">
        <v>232</v>
      </c>
      <c r="S26" s="27" t="s">
        <v>221</v>
      </c>
      <c r="T26" s="27" t="s">
        <v>367</v>
      </c>
      <c r="U26" s="27" t="s">
        <v>368</v>
      </c>
      <c r="V26" s="27" t="s">
        <v>369</v>
      </c>
      <c r="W26" s="27" t="s">
        <v>370</v>
      </c>
      <c r="X26" s="27" t="s">
        <v>371</v>
      </c>
      <c r="Y26" s="27" t="s">
        <v>372</v>
      </c>
    </row>
    <row r="27" spans="1:25" x14ac:dyDescent="0.25">
      <c r="A27" s="10" t="s">
        <v>14</v>
      </c>
      <c r="B27" s="34" t="s">
        <v>508</v>
      </c>
      <c r="C27" s="10" t="s">
        <v>15</v>
      </c>
      <c r="D27" s="10" t="s">
        <v>16</v>
      </c>
      <c r="E27" s="37" t="s">
        <v>513</v>
      </c>
      <c r="F27" s="37" t="s">
        <v>520</v>
      </c>
      <c r="G27" s="37" t="s">
        <v>520</v>
      </c>
      <c r="H27" s="37" t="s">
        <v>527</v>
      </c>
      <c r="I27" s="37" t="s">
        <v>520</v>
      </c>
      <c r="J27" s="37" t="s">
        <v>513</v>
      </c>
      <c r="K27" s="37" t="s">
        <v>513</v>
      </c>
      <c r="L27" s="37" t="s">
        <v>520</v>
      </c>
      <c r="M27" s="37" t="s">
        <v>513</v>
      </c>
      <c r="N27" s="37" t="s">
        <v>513</v>
      </c>
      <c r="O27" s="37" t="s">
        <v>513</v>
      </c>
      <c r="P27" s="37" t="s">
        <v>529</v>
      </c>
      <c r="Q27" s="37" t="s">
        <v>519</v>
      </c>
      <c r="R27" s="37" t="s">
        <v>513</v>
      </c>
      <c r="S27" s="37" t="s">
        <v>520</v>
      </c>
      <c r="T27" s="37" t="s">
        <v>513</v>
      </c>
      <c r="U27" s="37" t="s">
        <v>520</v>
      </c>
      <c r="V27" s="37" t="s">
        <v>527</v>
      </c>
      <c r="W27" s="37" t="s">
        <v>519</v>
      </c>
      <c r="X27" s="37" t="s">
        <v>520</v>
      </c>
      <c r="Y27" s="37" t="s">
        <v>520</v>
      </c>
    </row>
    <row r="28" spans="1:25" x14ac:dyDescent="0.25">
      <c r="A28" s="10" t="s">
        <v>18</v>
      </c>
      <c r="B28" s="34" t="s">
        <v>508</v>
      </c>
      <c r="C28" s="10" t="s">
        <v>15</v>
      </c>
      <c r="D28" s="10" t="s">
        <v>19</v>
      </c>
      <c r="E28" s="37" t="s">
        <v>513</v>
      </c>
      <c r="F28" s="37" t="s">
        <v>520</v>
      </c>
      <c r="G28" s="37" t="s">
        <v>520</v>
      </c>
      <c r="H28" s="37" t="s">
        <v>527</v>
      </c>
      <c r="I28" s="37" t="s">
        <v>520</v>
      </c>
      <c r="J28" s="37" t="s">
        <v>513</v>
      </c>
      <c r="K28" s="37" t="s">
        <v>513</v>
      </c>
      <c r="L28" s="37" t="s">
        <v>520</v>
      </c>
      <c r="M28" s="37" t="s">
        <v>513</v>
      </c>
      <c r="N28" s="37" t="s">
        <v>513</v>
      </c>
      <c r="O28" s="37" t="s">
        <v>513</v>
      </c>
      <c r="P28" s="37" t="s">
        <v>529</v>
      </c>
      <c r="Q28" s="37" t="s">
        <v>519</v>
      </c>
      <c r="R28" s="37" t="s">
        <v>513</v>
      </c>
      <c r="S28" s="37" t="s">
        <v>520</v>
      </c>
      <c r="T28" s="37" t="s">
        <v>513</v>
      </c>
      <c r="U28" s="37" t="s">
        <v>520</v>
      </c>
      <c r="V28" s="37" t="s">
        <v>527</v>
      </c>
      <c r="W28" s="37" t="s">
        <v>519</v>
      </c>
      <c r="X28" s="37" t="s">
        <v>520</v>
      </c>
      <c r="Y28" s="37" t="s">
        <v>520</v>
      </c>
    </row>
    <row r="29" spans="1:25" x14ac:dyDescent="0.25">
      <c r="A29" s="10" t="s">
        <v>20</v>
      </c>
      <c r="B29" s="34" t="s">
        <v>508</v>
      </c>
      <c r="C29" s="10" t="s">
        <v>15</v>
      </c>
      <c r="D29" s="10" t="s">
        <v>21</v>
      </c>
      <c r="E29" s="37" t="s">
        <v>523</v>
      </c>
      <c r="F29" s="37" t="s">
        <v>525</v>
      </c>
      <c r="G29" s="37" t="s">
        <v>525</v>
      </c>
      <c r="H29" s="27" t="s">
        <v>120</v>
      </c>
      <c r="I29" s="37" t="s">
        <v>526</v>
      </c>
      <c r="J29" s="37" t="s">
        <v>523</v>
      </c>
      <c r="K29" s="37" t="s">
        <v>523</v>
      </c>
      <c r="L29" s="37" t="s">
        <v>525</v>
      </c>
      <c r="M29" s="37" t="s">
        <v>528</v>
      </c>
      <c r="N29" s="27" t="s">
        <v>120</v>
      </c>
      <c r="O29" s="37" t="s">
        <v>528</v>
      </c>
      <c r="P29" s="37" t="s">
        <v>530</v>
      </c>
      <c r="Q29" s="37" t="s">
        <v>526</v>
      </c>
      <c r="R29" s="37" t="s">
        <v>523</v>
      </c>
      <c r="S29" s="37" t="s">
        <v>528</v>
      </c>
      <c r="T29" s="37" t="s">
        <v>528</v>
      </c>
      <c r="U29" s="37" t="s">
        <v>526</v>
      </c>
      <c r="V29" s="27" t="s">
        <v>120</v>
      </c>
      <c r="W29" s="37" t="s">
        <v>526</v>
      </c>
      <c r="X29" s="37" t="s">
        <v>525</v>
      </c>
      <c r="Y29" s="37" t="s">
        <v>525</v>
      </c>
    </row>
    <row r="30" spans="1:25" x14ac:dyDescent="0.25">
      <c r="A30" s="10" t="s">
        <v>23</v>
      </c>
      <c r="B30" s="34" t="s">
        <v>508</v>
      </c>
      <c r="C30" s="10" t="s">
        <v>15</v>
      </c>
      <c r="D30" s="10" t="s">
        <v>24</v>
      </c>
      <c r="E30" s="37" t="s">
        <v>523</v>
      </c>
      <c r="F30" s="37" t="s">
        <v>525</v>
      </c>
      <c r="G30" s="37" t="s">
        <v>525</v>
      </c>
      <c r="H30" s="27" t="s">
        <v>120</v>
      </c>
      <c r="I30" s="37" t="s">
        <v>526</v>
      </c>
      <c r="J30" s="37" t="s">
        <v>523</v>
      </c>
      <c r="K30" s="37" t="s">
        <v>523</v>
      </c>
      <c r="L30" s="37" t="s">
        <v>525</v>
      </c>
      <c r="M30" s="37" t="s">
        <v>528</v>
      </c>
      <c r="N30" s="27" t="s">
        <v>120</v>
      </c>
      <c r="O30" s="37" t="s">
        <v>528</v>
      </c>
      <c r="P30" s="37" t="s">
        <v>530</v>
      </c>
      <c r="Q30" s="37" t="s">
        <v>526</v>
      </c>
      <c r="R30" s="37" t="s">
        <v>523</v>
      </c>
      <c r="S30" s="37" t="s">
        <v>528</v>
      </c>
      <c r="T30" s="37" t="s">
        <v>528</v>
      </c>
      <c r="U30" s="37" t="s">
        <v>526</v>
      </c>
      <c r="V30" s="27" t="s">
        <v>120</v>
      </c>
      <c r="W30" s="37" t="s">
        <v>526</v>
      </c>
      <c r="X30" s="37" t="s">
        <v>525</v>
      </c>
      <c r="Y30" s="37" t="s">
        <v>525</v>
      </c>
    </row>
    <row r="31" spans="1:25" x14ac:dyDescent="0.25">
      <c r="A31" s="10" t="s">
        <v>33</v>
      </c>
      <c r="B31" s="34" t="s">
        <v>508</v>
      </c>
      <c r="C31" s="10" t="s">
        <v>15</v>
      </c>
      <c r="D31" s="10" t="s">
        <v>34</v>
      </c>
      <c r="E31" s="37" t="s">
        <v>524</v>
      </c>
      <c r="F31" s="37" t="s">
        <v>533</v>
      </c>
      <c r="G31" s="37" t="s">
        <v>535</v>
      </c>
      <c r="H31" s="37" t="s">
        <v>539</v>
      </c>
      <c r="I31" s="37" t="s">
        <v>537</v>
      </c>
      <c r="J31" s="37" t="s">
        <v>524</v>
      </c>
      <c r="K31" s="37" t="s">
        <v>541</v>
      </c>
      <c r="L31" s="37" t="s">
        <v>533</v>
      </c>
      <c r="M31" s="37" t="s">
        <v>540</v>
      </c>
      <c r="N31" s="37" t="s">
        <v>524</v>
      </c>
      <c r="O31" s="37" t="s">
        <v>524</v>
      </c>
      <c r="P31" s="37" t="s">
        <v>542</v>
      </c>
      <c r="Q31" s="37" t="s">
        <v>537</v>
      </c>
      <c r="R31" s="27" t="s">
        <v>524</v>
      </c>
      <c r="S31" s="37" t="s">
        <v>543</v>
      </c>
      <c r="T31" s="37" t="s">
        <v>540</v>
      </c>
      <c r="U31" s="37" t="s">
        <v>537</v>
      </c>
      <c r="V31" s="37" t="s">
        <v>538</v>
      </c>
      <c r="W31" s="37" t="s">
        <v>536</v>
      </c>
      <c r="X31" s="37" t="s">
        <v>535</v>
      </c>
      <c r="Y31" s="37" t="s">
        <v>534</v>
      </c>
    </row>
    <row r="32" spans="1:25" x14ac:dyDescent="0.25">
      <c r="A32" s="10" t="s">
        <v>36</v>
      </c>
      <c r="B32" s="34" t="s">
        <v>508</v>
      </c>
      <c r="C32" s="10" t="s">
        <v>15</v>
      </c>
      <c r="D32" s="10" t="s">
        <v>37</v>
      </c>
      <c r="E32" s="37" t="s">
        <v>524</v>
      </c>
      <c r="F32" s="37" t="s">
        <v>533</v>
      </c>
      <c r="G32" s="37" t="s">
        <v>535</v>
      </c>
      <c r="H32" s="37" t="s">
        <v>539</v>
      </c>
      <c r="I32" s="37" t="s">
        <v>537</v>
      </c>
      <c r="J32" s="37" t="s">
        <v>524</v>
      </c>
      <c r="K32" s="37" t="s">
        <v>541</v>
      </c>
      <c r="L32" s="37" t="s">
        <v>533</v>
      </c>
      <c r="M32" s="37" t="s">
        <v>540</v>
      </c>
      <c r="N32" s="37" t="s">
        <v>524</v>
      </c>
      <c r="O32" s="37" t="s">
        <v>524</v>
      </c>
      <c r="P32" s="37" t="s">
        <v>542</v>
      </c>
      <c r="Q32" s="37" t="s">
        <v>537</v>
      </c>
      <c r="R32" s="27" t="s">
        <v>524</v>
      </c>
      <c r="S32" s="37" t="s">
        <v>543</v>
      </c>
      <c r="T32" s="37" t="s">
        <v>540</v>
      </c>
      <c r="U32" s="37" t="s">
        <v>537</v>
      </c>
      <c r="V32" s="37" t="s">
        <v>538</v>
      </c>
      <c r="W32" s="37" t="s">
        <v>536</v>
      </c>
      <c r="X32" s="37" t="s">
        <v>535</v>
      </c>
      <c r="Y32" s="37" t="s">
        <v>534</v>
      </c>
    </row>
    <row r="33" spans="1:25" x14ac:dyDescent="0.25">
      <c r="A33" s="10" t="s">
        <v>38</v>
      </c>
      <c r="B33" s="34" t="s">
        <v>508</v>
      </c>
      <c r="C33" s="10" t="s">
        <v>15</v>
      </c>
      <c r="D33" s="10" t="s">
        <v>39</v>
      </c>
      <c r="E33" s="37" t="s">
        <v>531</v>
      </c>
      <c r="F33" s="37" t="s">
        <v>544</v>
      </c>
      <c r="G33" s="37" t="s">
        <v>535</v>
      </c>
      <c r="H33" s="37" t="s">
        <v>553</v>
      </c>
      <c r="I33" s="37" t="s">
        <v>544</v>
      </c>
      <c r="J33" s="37" t="s">
        <v>531</v>
      </c>
      <c r="K33" s="37" t="s">
        <v>555</v>
      </c>
      <c r="L33" s="37" t="s">
        <v>544</v>
      </c>
      <c r="M33" s="37" t="s">
        <v>560</v>
      </c>
      <c r="N33" s="37" t="s">
        <v>531</v>
      </c>
      <c r="O33" s="37" t="s">
        <v>531</v>
      </c>
      <c r="P33" s="37" t="s">
        <v>553</v>
      </c>
      <c r="Q33" s="37" t="s">
        <v>544</v>
      </c>
      <c r="R33" s="37" t="s">
        <v>550</v>
      </c>
      <c r="S33" s="37" t="s">
        <v>549</v>
      </c>
      <c r="T33" s="37" t="s">
        <v>548</v>
      </c>
      <c r="U33" s="37" t="s">
        <v>544</v>
      </c>
      <c r="V33" s="37" t="s">
        <v>547</v>
      </c>
      <c r="W33" s="37" t="s">
        <v>544</v>
      </c>
      <c r="X33" s="37" t="s">
        <v>546</v>
      </c>
      <c r="Y33" s="37" t="s">
        <v>544</v>
      </c>
    </row>
    <row r="34" spans="1:25" x14ac:dyDescent="0.25">
      <c r="A34" s="10" t="s">
        <v>43</v>
      </c>
      <c r="B34" s="34" t="s">
        <v>508</v>
      </c>
      <c r="C34" s="10" t="s">
        <v>15</v>
      </c>
      <c r="D34" s="10" t="s">
        <v>44</v>
      </c>
      <c r="E34" s="37" t="s">
        <v>524</v>
      </c>
      <c r="F34" s="37" t="s">
        <v>533</v>
      </c>
      <c r="G34" s="37" t="s">
        <v>535</v>
      </c>
      <c r="H34" s="37" t="s">
        <v>539</v>
      </c>
      <c r="I34" s="37" t="s">
        <v>537</v>
      </c>
      <c r="J34" s="37" t="s">
        <v>524</v>
      </c>
      <c r="K34" s="37" t="s">
        <v>541</v>
      </c>
      <c r="L34" s="37" t="s">
        <v>533</v>
      </c>
      <c r="M34" s="37" t="s">
        <v>540</v>
      </c>
      <c r="N34" s="37" t="s">
        <v>524</v>
      </c>
      <c r="O34" s="37" t="s">
        <v>524</v>
      </c>
      <c r="P34" s="37" t="s">
        <v>542</v>
      </c>
      <c r="Q34" s="37" t="s">
        <v>537</v>
      </c>
      <c r="R34" s="27" t="s">
        <v>524</v>
      </c>
      <c r="S34" s="37" t="s">
        <v>543</v>
      </c>
      <c r="T34" s="37" t="s">
        <v>540</v>
      </c>
      <c r="U34" s="37" t="s">
        <v>537</v>
      </c>
      <c r="V34" s="37" t="s">
        <v>538</v>
      </c>
      <c r="W34" s="37" t="s">
        <v>536</v>
      </c>
      <c r="X34" s="37" t="s">
        <v>535</v>
      </c>
      <c r="Y34" s="37" t="s">
        <v>534</v>
      </c>
    </row>
    <row r="35" spans="1:25" x14ac:dyDescent="0.25">
      <c r="A35" s="10" t="s">
        <v>45</v>
      </c>
      <c r="B35" s="34" t="s">
        <v>508</v>
      </c>
      <c r="C35" s="10" t="s">
        <v>15</v>
      </c>
      <c r="D35" s="10" t="s">
        <v>46</v>
      </c>
      <c r="E35" s="37" t="s">
        <v>524</v>
      </c>
      <c r="F35" s="37" t="s">
        <v>533</v>
      </c>
      <c r="G35" s="37" t="s">
        <v>535</v>
      </c>
      <c r="H35" s="37" t="s">
        <v>539</v>
      </c>
      <c r="I35" s="37" t="s">
        <v>537</v>
      </c>
      <c r="J35" s="37" t="s">
        <v>524</v>
      </c>
      <c r="K35" s="37" t="s">
        <v>541</v>
      </c>
      <c r="L35" s="37" t="s">
        <v>533</v>
      </c>
      <c r="M35" s="37" t="s">
        <v>540</v>
      </c>
      <c r="N35" s="37" t="s">
        <v>524</v>
      </c>
      <c r="O35" s="37" t="s">
        <v>524</v>
      </c>
      <c r="P35" s="37" t="s">
        <v>542</v>
      </c>
      <c r="Q35" s="37" t="s">
        <v>537</v>
      </c>
      <c r="R35" s="27" t="s">
        <v>524</v>
      </c>
      <c r="S35" s="37" t="s">
        <v>543</v>
      </c>
      <c r="T35" s="37" t="s">
        <v>540</v>
      </c>
      <c r="U35" s="37" t="s">
        <v>537</v>
      </c>
      <c r="V35" s="37" t="s">
        <v>538</v>
      </c>
      <c r="W35" s="37" t="s">
        <v>536</v>
      </c>
      <c r="X35" s="37" t="s">
        <v>535</v>
      </c>
      <c r="Y35" s="37" t="s">
        <v>534</v>
      </c>
    </row>
    <row r="36" spans="1:25" x14ac:dyDescent="0.25">
      <c r="A36" s="10" t="s">
        <v>47</v>
      </c>
      <c r="B36" s="34" t="s">
        <v>508</v>
      </c>
      <c r="C36" s="10" t="s">
        <v>15</v>
      </c>
      <c r="D36" s="10" t="s">
        <v>48</v>
      </c>
      <c r="E36" s="37" t="s">
        <v>524</v>
      </c>
      <c r="F36" s="37" t="s">
        <v>533</v>
      </c>
      <c r="G36" s="37" t="s">
        <v>535</v>
      </c>
      <c r="H36" s="37" t="s">
        <v>539</v>
      </c>
      <c r="I36" s="37" t="s">
        <v>537</v>
      </c>
      <c r="J36" s="37" t="s">
        <v>524</v>
      </c>
      <c r="K36" s="37" t="s">
        <v>541</v>
      </c>
      <c r="L36" s="37" t="s">
        <v>533</v>
      </c>
      <c r="M36" s="37" t="s">
        <v>540</v>
      </c>
      <c r="N36" s="37" t="s">
        <v>524</v>
      </c>
      <c r="O36" s="37" t="s">
        <v>524</v>
      </c>
      <c r="P36" s="37" t="s">
        <v>542</v>
      </c>
      <c r="Q36" s="37" t="s">
        <v>537</v>
      </c>
      <c r="R36" s="27" t="s">
        <v>524</v>
      </c>
      <c r="S36" s="37" t="s">
        <v>543</v>
      </c>
      <c r="T36" s="37" t="s">
        <v>540</v>
      </c>
      <c r="U36" s="37" t="s">
        <v>537</v>
      </c>
      <c r="V36" s="37" t="s">
        <v>538</v>
      </c>
      <c r="W36" s="37" t="s">
        <v>536</v>
      </c>
      <c r="X36" s="37" t="s">
        <v>535</v>
      </c>
      <c r="Y36" s="37" t="s">
        <v>534</v>
      </c>
    </row>
    <row r="37" spans="1:25" x14ac:dyDescent="0.25">
      <c r="A37" s="10" t="s">
        <v>49</v>
      </c>
      <c r="B37" s="34" t="s">
        <v>508</v>
      </c>
      <c r="C37" s="10" t="s">
        <v>15</v>
      </c>
      <c r="D37" s="10" t="s">
        <v>50</v>
      </c>
      <c r="E37" s="37" t="s">
        <v>524</v>
      </c>
      <c r="F37" s="37" t="s">
        <v>533</v>
      </c>
      <c r="G37" s="37" t="s">
        <v>535</v>
      </c>
      <c r="H37" s="37" t="s">
        <v>539</v>
      </c>
      <c r="I37" s="37" t="s">
        <v>537</v>
      </c>
      <c r="J37" s="37" t="s">
        <v>524</v>
      </c>
      <c r="K37" s="37" t="s">
        <v>541</v>
      </c>
      <c r="L37" s="37" t="s">
        <v>533</v>
      </c>
      <c r="M37" s="37" t="s">
        <v>540</v>
      </c>
      <c r="N37" s="37" t="s">
        <v>524</v>
      </c>
      <c r="O37" s="37" t="s">
        <v>524</v>
      </c>
      <c r="P37" s="37" t="s">
        <v>542</v>
      </c>
      <c r="Q37" s="37" t="s">
        <v>537</v>
      </c>
      <c r="R37" s="27" t="s">
        <v>524</v>
      </c>
      <c r="S37" s="37" t="s">
        <v>543</v>
      </c>
      <c r="T37" s="37" t="s">
        <v>540</v>
      </c>
      <c r="U37" s="37" t="s">
        <v>537</v>
      </c>
      <c r="V37" s="37" t="s">
        <v>538</v>
      </c>
      <c r="W37" s="37" t="s">
        <v>536</v>
      </c>
      <c r="X37" s="37" t="s">
        <v>535</v>
      </c>
      <c r="Y37" s="37" t="s">
        <v>534</v>
      </c>
    </row>
    <row r="38" spans="1:25" ht="13.8" thickBot="1" x14ac:dyDescent="0.3">
      <c r="A38" s="10" t="s">
        <v>51</v>
      </c>
      <c r="B38" s="34" t="s">
        <v>508</v>
      </c>
      <c r="C38" s="10" t="s">
        <v>15</v>
      </c>
      <c r="D38" s="10" t="s">
        <v>52</v>
      </c>
      <c r="E38" s="37" t="s">
        <v>524</v>
      </c>
      <c r="F38" s="37" t="s">
        <v>533</v>
      </c>
      <c r="G38" s="37" t="s">
        <v>535</v>
      </c>
      <c r="H38" s="37" t="s">
        <v>539</v>
      </c>
      <c r="I38" s="37" t="s">
        <v>537</v>
      </c>
      <c r="J38" s="37" t="s">
        <v>524</v>
      </c>
      <c r="K38" s="37" t="s">
        <v>541</v>
      </c>
      <c r="L38" s="37" t="s">
        <v>533</v>
      </c>
      <c r="M38" s="37" t="s">
        <v>540</v>
      </c>
      <c r="N38" s="37" t="s">
        <v>524</v>
      </c>
      <c r="O38" s="37" t="s">
        <v>524</v>
      </c>
      <c r="P38" s="37" t="s">
        <v>542</v>
      </c>
      <c r="Q38" s="37" t="s">
        <v>537</v>
      </c>
      <c r="R38" s="27" t="s">
        <v>524</v>
      </c>
      <c r="S38" s="37" t="s">
        <v>543</v>
      </c>
      <c r="T38" s="37" t="s">
        <v>540</v>
      </c>
      <c r="U38" s="37" t="s">
        <v>537</v>
      </c>
      <c r="V38" s="37" t="s">
        <v>538</v>
      </c>
      <c r="W38" s="37" t="s">
        <v>536</v>
      </c>
      <c r="X38" s="37" t="s">
        <v>535</v>
      </c>
      <c r="Y38" s="37" t="s">
        <v>534</v>
      </c>
    </row>
    <row r="39" spans="1:25" x14ac:dyDescent="0.25">
      <c r="A39" s="47" t="s">
        <v>53</v>
      </c>
      <c r="B39" s="63" t="s">
        <v>508</v>
      </c>
      <c r="C39" s="48" t="s">
        <v>15</v>
      </c>
      <c r="D39" s="48" t="s">
        <v>54</v>
      </c>
      <c r="E39" s="64" t="s">
        <v>524</v>
      </c>
      <c r="F39" s="64" t="s">
        <v>533</v>
      </c>
      <c r="G39" s="64" t="s">
        <v>535</v>
      </c>
      <c r="H39" s="64" t="s">
        <v>539</v>
      </c>
      <c r="I39" s="64" t="s">
        <v>537</v>
      </c>
      <c r="J39" s="64" t="s">
        <v>524</v>
      </c>
      <c r="K39" s="64" t="s">
        <v>541</v>
      </c>
      <c r="L39" s="64" t="s">
        <v>533</v>
      </c>
      <c r="M39" s="64" t="s">
        <v>540</v>
      </c>
      <c r="N39" s="64" t="s">
        <v>524</v>
      </c>
      <c r="O39" s="64" t="s">
        <v>524</v>
      </c>
      <c r="P39" s="64" t="s">
        <v>542</v>
      </c>
      <c r="Q39" s="64" t="s">
        <v>537</v>
      </c>
      <c r="R39" s="65" t="s">
        <v>524</v>
      </c>
      <c r="S39" s="64" t="s">
        <v>543</v>
      </c>
      <c r="T39" s="64" t="s">
        <v>540</v>
      </c>
      <c r="U39" s="64" t="s">
        <v>537</v>
      </c>
      <c r="V39" s="64" t="s">
        <v>538</v>
      </c>
      <c r="W39" s="64" t="s">
        <v>536</v>
      </c>
      <c r="X39" s="64" t="s">
        <v>535</v>
      </c>
      <c r="Y39" s="66" t="s">
        <v>534</v>
      </c>
    </row>
    <row r="40" spans="1:25" ht="13.8" thickBot="1" x14ac:dyDescent="0.3">
      <c r="A40" s="52" t="s">
        <v>55</v>
      </c>
      <c r="B40" s="67" t="s">
        <v>508</v>
      </c>
      <c r="C40" s="53" t="s">
        <v>15</v>
      </c>
      <c r="D40" s="53" t="s">
        <v>56</v>
      </c>
      <c r="E40" s="68" t="s">
        <v>532</v>
      </c>
      <c r="F40" s="69" t="s">
        <v>533</v>
      </c>
      <c r="G40" s="69" t="s">
        <v>535</v>
      </c>
      <c r="H40" s="68" t="s">
        <v>554</v>
      </c>
      <c r="I40" s="68" t="s">
        <v>556</v>
      </c>
      <c r="J40" s="68" t="s">
        <v>557</v>
      </c>
      <c r="K40" s="68" t="s">
        <v>558</v>
      </c>
      <c r="L40" s="68" t="s">
        <v>559</v>
      </c>
      <c r="M40" s="69" t="s">
        <v>540</v>
      </c>
      <c r="N40" s="68" t="s">
        <v>561</v>
      </c>
      <c r="O40" s="68" t="s">
        <v>556</v>
      </c>
      <c r="P40" s="69" t="s">
        <v>542</v>
      </c>
      <c r="Q40" s="69" t="s">
        <v>537</v>
      </c>
      <c r="R40" s="68" t="s">
        <v>552</v>
      </c>
      <c r="S40" s="68" t="s">
        <v>551</v>
      </c>
      <c r="T40" s="69" t="s">
        <v>540</v>
      </c>
      <c r="U40" s="69" t="s">
        <v>537</v>
      </c>
      <c r="V40" s="69" t="s">
        <v>538</v>
      </c>
      <c r="W40" s="69" t="s">
        <v>536</v>
      </c>
      <c r="X40" s="69" t="s">
        <v>535</v>
      </c>
      <c r="Y40" s="70" t="s">
        <v>545</v>
      </c>
    </row>
    <row r="41" spans="1:25" x14ac:dyDescent="0.25">
      <c r="A41" s="44" t="s">
        <v>57</v>
      </c>
      <c r="B41" s="60" t="s">
        <v>508</v>
      </c>
      <c r="C41" s="44" t="s">
        <v>15</v>
      </c>
      <c r="D41" s="44" t="s">
        <v>58</v>
      </c>
      <c r="E41" s="61" t="s">
        <v>524</v>
      </c>
      <c r="F41" s="61" t="s">
        <v>533</v>
      </c>
      <c r="G41" s="61" t="s">
        <v>535</v>
      </c>
      <c r="H41" s="61" t="s">
        <v>539</v>
      </c>
      <c r="I41" s="61" t="s">
        <v>537</v>
      </c>
      <c r="J41" s="61" t="s">
        <v>524</v>
      </c>
      <c r="K41" s="61" t="s">
        <v>541</v>
      </c>
      <c r="L41" s="61" t="s">
        <v>533</v>
      </c>
      <c r="M41" s="61" t="s">
        <v>540</v>
      </c>
      <c r="N41" s="61" t="s">
        <v>524</v>
      </c>
      <c r="O41" s="61" t="s">
        <v>524</v>
      </c>
      <c r="P41" s="61" t="s">
        <v>542</v>
      </c>
      <c r="Q41" s="61" t="s">
        <v>537</v>
      </c>
      <c r="R41" s="62" t="s">
        <v>524</v>
      </c>
      <c r="S41" s="61" t="s">
        <v>543</v>
      </c>
      <c r="T41" s="61" t="s">
        <v>540</v>
      </c>
      <c r="U41" s="61" t="s">
        <v>537</v>
      </c>
      <c r="V41" s="61" t="s">
        <v>538</v>
      </c>
      <c r="W41" s="61" t="s">
        <v>536</v>
      </c>
      <c r="X41" s="61" t="s">
        <v>535</v>
      </c>
      <c r="Y41" s="61" t="s">
        <v>534</v>
      </c>
    </row>
    <row r="42" spans="1:25" x14ac:dyDescent="0.25">
      <c r="A42" s="10" t="s">
        <v>59</v>
      </c>
      <c r="B42" s="34" t="s">
        <v>508</v>
      </c>
      <c r="C42" s="10" t="s">
        <v>15</v>
      </c>
      <c r="D42" s="10" t="s">
        <v>60</v>
      </c>
      <c r="E42" s="37" t="s">
        <v>524</v>
      </c>
      <c r="F42" s="37" t="s">
        <v>533</v>
      </c>
      <c r="G42" s="37" t="s">
        <v>535</v>
      </c>
      <c r="H42" s="37" t="s">
        <v>539</v>
      </c>
      <c r="I42" s="37" t="s">
        <v>537</v>
      </c>
      <c r="J42" s="37" t="s">
        <v>524</v>
      </c>
      <c r="K42" s="37" t="s">
        <v>541</v>
      </c>
      <c r="L42" s="37" t="s">
        <v>533</v>
      </c>
      <c r="M42" s="37" t="s">
        <v>540</v>
      </c>
      <c r="N42" s="37" t="s">
        <v>524</v>
      </c>
      <c r="O42" s="37" t="s">
        <v>524</v>
      </c>
      <c r="P42" s="37" t="s">
        <v>542</v>
      </c>
      <c r="Q42" s="37" t="s">
        <v>537</v>
      </c>
      <c r="R42" s="37" t="s">
        <v>524</v>
      </c>
      <c r="S42" s="37" t="s">
        <v>543</v>
      </c>
      <c r="T42" s="37" t="s">
        <v>540</v>
      </c>
      <c r="U42" s="37" t="s">
        <v>537</v>
      </c>
      <c r="V42" s="37" t="s">
        <v>538</v>
      </c>
      <c r="W42" s="37" t="s">
        <v>536</v>
      </c>
      <c r="X42" s="37" t="s">
        <v>535</v>
      </c>
      <c r="Y42" s="37" t="s">
        <v>534</v>
      </c>
    </row>
    <row r="43" spans="1:25" x14ac:dyDescent="0.25">
      <c r="A43" s="10" t="s">
        <v>61</v>
      </c>
      <c r="B43" s="34" t="s">
        <v>508</v>
      </c>
      <c r="C43" s="10" t="s">
        <v>15</v>
      </c>
      <c r="D43" s="10" t="s">
        <v>62</v>
      </c>
      <c r="E43" s="37" t="s">
        <v>524</v>
      </c>
      <c r="F43" s="37" t="s">
        <v>533</v>
      </c>
      <c r="G43" s="37" t="s">
        <v>535</v>
      </c>
      <c r="H43" s="37" t="s">
        <v>539</v>
      </c>
      <c r="I43" s="37" t="s">
        <v>537</v>
      </c>
      <c r="J43" s="37" t="s">
        <v>524</v>
      </c>
      <c r="K43" s="37" t="s">
        <v>541</v>
      </c>
      <c r="L43" s="37" t="s">
        <v>533</v>
      </c>
      <c r="M43" s="37" t="s">
        <v>540</v>
      </c>
      <c r="N43" s="37" t="s">
        <v>524</v>
      </c>
      <c r="O43" s="37" t="s">
        <v>524</v>
      </c>
      <c r="P43" s="37" t="s">
        <v>542</v>
      </c>
      <c r="Q43" s="37" t="s">
        <v>537</v>
      </c>
      <c r="R43" s="37" t="s">
        <v>524</v>
      </c>
      <c r="S43" s="37" t="s">
        <v>543</v>
      </c>
      <c r="T43" s="37" t="s">
        <v>540</v>
      </c>
      <c r="U43" s="37" t="s">
        <v>537</v>
      </c>
      <c r="V43" s="37" t="s">
        <v>538</v>
      </c>
      <c r="W43" s="37" t="s">
        <v>536</v>
      </c>
      <c r="X43" s="37" t="s">
        <v>535</v>
      </c>
      <c r="Y43" s="37" t="s">
        <v>534</v>
      </c>
    </row>
    <row r="44" spans="1:25" x14ac:dyDescent="0.25">
      <c r="A44" s="10" t="s">
        <v>63</v>
      </c>
      <c r="B44" s="34" t="s">
        <v>508</v>
      </c>
      <c r="C44" s="10" t="s">
        <v>15</v>
      </c>
      <c r="D44" s="10" t="s">
        <v>64</v>
      </c>
      <c r="E44" s="37" t="s">
        <v>524</v>
      </c>
      <c r="F44" s="37" t="s">
        <v>533</v>
      </c>
      <c r="G44" s="37" t="s">
        <v>535</v>
      </c>
      <c r="H44" s="37" t="s">
        <v>539</v>
      </c>
      <c r="I44" s="37" t="s">
        <v>537</v>
      </c>
      <c r="J44" s="37" t="s">
        <v>524</v>
      </c>
      <c r="K44" s="37" t="s">
        <v>541</v>
      </c>
      <c r="L44" s="37" t="s">
        <v>533</v>
      </c>
      <c r="M44" s="37" t="s">
        <v>540</v>
      </c>
      <c r="N44" s="37" t="s">
        <v>524</v>
      </c>
      <c r="O44" s="37" t="s">
        <v>524</v>
      </c>
      <c r="P44" s="37" t="s">
        <v>542</v>
      </c>
      <c r="Q44" s="37" t="s">
        <v>537</v>
      </c>
      <c r="R44" s="37" t="s">
        <v>524</v>
      </c>
      <c r="S44" s="37" t="s">
        <v>543</v>
      </c>
      <c r="T44" s="37" t="s">
        <v>540</v>
      </c>
      <c r="U44" s="37" t="s">
        <v>537</v>
      </c>
      <c r="V44" s="37" t="s">
        <v>538</v>
      </c>
      <c r="W44" s="37" t="s">
        <v>536</v>
      </c>
      <c r="X44" s="37" t="s">
        <v>535</v>
      </c>
      <c r="Y44" s="37" t="s">
        <v>534</v>
      </c>
    </row>
    <row r="45" spans="1:25" x14ac:dyDescent="0.25">
      <c r="A45" s="10" t="s">
        <v>137</v>
      </c>
      <c r="B45" s="10" t="s">
        <v>138</v>
      </c>
      <c r="C45" s="10" t="s">
        <v>139</v>
      </c>
      <c r="D45" s="10" t="s">
        <v>140</v>
      </c>
      <c r="E45" s="27" t="s">
        <v>141</v>
      </c>
      <c r="F45" s="27" t="s">
        <v>142</v>
      </c>
      <c r="G45" s="27" t="s">
        <v>143</v>
      </c>
      <c r="H45" s="27" t="s">
        <v>144</v>
      </c>
      <c r="I45" s="27" t="s">
        <v>145</v>
      </c>
      <c r="J45" s="27" t="s">
        <v>146</v>
      </c>
      <c r="K45" s="27" t="s">
        <v>147</v>
      </c>
      <c r="L45" s="27" t="s">
        <v>148</v>
      </c>
      <c r="M45" s="27" t="s">
        <v>143</v>
      </c>
      <c r="N45" s="27" t="s">
        <v>148</v>
      </c>
      <c r="O45" s="27" t="s">
        <v>149</v>
      </c>
      <c r="P45" s="27" t="s">
        <v>150</v>
      </c>
      <c r="Q45" s="27" t="s">
        <v>148</v>
      </c>
      <c r="R45" s="27" t="s">
        <v>151</v>
      </c>
      <c r="S45" s="27" t="s">
        <v>152</v>
      </c>
      <c r="T45" s="27" t="s">
        <v>148</v>
      </c>
      <c r="U45" s="27" t="s">
        <v>153</v>
      </c>
      <c r="V45" s="27" t="s">
        <v>154</v>
      </c>
      <c r="W45" s="27" t="s">
        <v>155</v>
      </c>
      <c r="X45" s="27" t="s">
        <v>156</v>
      </c>
      <c r="Y45" s="27" t="s">
        <v>156</v>
      </c>
    </row>
    <row r="46" spans="1:25" x14ac:dyDescent="0.25">
      <c r="A46" s="9" t="s">
        <v>373</v>
      </c>
      <c r="B46" s="9" t="s">
        <v>374</v>
      </c>
      <c r="C46" s="9" t="s">
        <v>375</v>
      </c>
      <c r="D46" s="9" t="s">
        <v>376</v>
      </c>
      <c r="E46" s="30" t="s">
        <v>377</v>
      </c>
      <c r="F46" s="30" t="s">
        <v>378</v>
      </c>
      <c r="G46" s="30" t="s">
        <v>379</v>
      </c>
      <c r="H46" s="30" t="s">
        <v>380</v>
      </c>
      <c r="I46" s="30" t="s">
        <v>381</v>
      </c>
      <c r="J46" s="30" t="s">
        <v>382</v>
      </c>
      <c r="K46" s="30" t="s">
        <v>383</v>
      </c>
      <c r="L46" s="30" t="s">
        <v>384</v>
      </c>
      <c r="M46" s="30" t="s">
        <v>385</v>
      </c>
      <c r="N46" s="30" t="s">
        <v>386</v>
      </c>
      <c r="O46" s="30" t="s">
        <v>387</v>
      </c>
      <c r="P46" s="30" t="s">
        <v>388</v>
      </c>
      <c r="Q46" s="30" t="s">
        <v>389</v>
      </c>
      <c r="R46" s="30" t="s">
        <v>390</v>
      </c>
      <c r="S46" s="30" t="s">
        <v>391</v>
      </c>
      <c r="T46" s="30" t="s">
        <v>392</v>
      </c>
      <c r="U46" s="30" t="s">
        <v>393</v>
      </c>
      <c r="V46" s="30" t="s">
        <v>394</v>
      </c>
      <c r="W46" s="30" t="s">
        <v>395</v>
      </c>
      <c r="X46" s="30" t="s">
        <v>396</v>
      </c>
      <c r="Y46" s="30" t="s">
        <v>397</v>
      </c>
    </row>
    <row r="48" spans="1:25" x14ac:dyDescent="0.25">
      <c r="A48" s="73" t="s">
        <v>566</v>
      </c>
    </row>
    <row r="49" spans="1:1" x14ac:dyDescent="0.25">
      <c r="A49" s="73" t="s">
        <v>567</v>
      </c>
    </row>
    <row r="50" spans="1:1" x14ac:dyDescent="0.25">
      <c r="A50" s="73" t="s">
        <v>568</v>
      </c>
    </row>
  </sheetData>
  <sortState ref="A5:Y46">
    <sortCondition ref="C5:C46"/>
    <sortCondition ref="A5:A46"/>
  </sortState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tabSelected="1" workbookViewId="0">
      <pane xSplit="1" topLeftCell="C1" activePane="topRight" state="frozen"/>
      <selection pane="topRight" activeCell="A24" sqref="A24"/>
    </sheetView>
  </sheetViews>
  <sheetFormatPr defaultColWidth="9.109375" defaultRowHeight="13.2" x14ac:dyDescent="0.25"/>
  <cols>
    <col min="1" max="1" width="53" bestFit="1" customWidth="1"/>
    <col min="2" max="2" width="5" bestFit="1" customWidth="1"/>
    <col min="3" max="3" width="7" bestFit="1" customWidth="1"/>
    <col min="4" max="4" width="11.44140625" bestFit="1" customWidth="1"/>
    <col min="5" max="5" width="19.33203125" style="7" bestFit="1" customWidth="1"/>
    <col min="6" max="6" width="20.109375" style="7" bestFit="1" customWidth="1"/>
    <col min="7" max="7" width="20" style="7" bestFit="1" customWidth="1"/>
    <col min="8" max="10" width="20.109375" style="7" bestFit="1" customWidth="1"/>
    <col min="11" max="11" width="20" style="7" bestFit="1" customWidth="1"/>
    <col min="12" max="12" width="20.109375" style="7" bestFit="1" customWidth="1"/>
    <col min="13" max="14" width="20" style="7" bestFit="1" customWidth="1"/>
    <col min="15" max="15" width="20.109375" style="7" bestFit="1" customWidth="1"/>
    <col min="16" max="16" width="20" style="7" bestFit="1" customWidth="1"/>
    <col min="17" max="18" width="20.109375" style="7" bestFit="1" customWidth="1"/>
    <col min="19" max="19" width="20.88671875" style="7" bestFit="1" customWidth="1"/>
    <col min="20" max="20" width="19.33203125" style="7" bestFit="1" customWidth="1"/>
    <col min="21" max="22" width="20.109375" style="7" bestFit="1" customWidth="1"/>
  </cols>
  <sheetData>
    <row r="1" spans="1:22" x14ac:dyDescent="0.25">
      <c r="A1" s="11"/>
      <c r="B1" s="12"/>
      <c r="C1" s="12"/>
      <c r="D1" s="1" t="s">
        <v>0</v>
      </c>
      <c r="E1" s="4" t="s">
        <v>398</v>
      </c>
      <c r="F1" s="4" t="s">
        <v>400</v>
      </c>
      <c r="G1" s="42" t="s">
        <v>402</v>
      </c>
      <c r="H1" s="4" t="s">
        <v>404</v>
      </c>
      <c r="I1" s="42" t="s">
        <v>406</v>
      </c>
      <c r="J1" s="4" t="s">
        <v>408</v>
      </c>
      <c r="K1" s="4" t="s">
        <v>410</v>
      </c>
      <c r="L1" s="4" t="s">
        <v>412</v>
      </c>
      <c r="M1" s="4" t="s">
        <v>414</v>
      </c>
      <c r="N1" s="4" t="s">
        <v>416</v>
      </c>
      <c r="O1" s="4" t="s">
        <v>418</v>
      </c>
      <c r="P1" s="4" t="s">
        <v>420</v>
      </c>
      <c r="Q1" s="42" t="s">
        <v>422</v>
      </c>
      <c r="R1" s="41" t="s">
        <v>424</v>
      </c>
      <c r="S1" s="32" t="s">
        <v>505</v>
      </c>
      <c r="T1" s="32" t="s">
        <v>505</v>
      </c>
      <c r="U1" s="32" t="s">
        <v>504</v>
      </c>
      <c r="V1" s="32" t="s">
        <v>503</v>
      </c>
    </row>
    <row r="2" spans="1:22" x14ac:dyDescent="0.25">
      <c r="A2" s="14"/>
      <c r="B2" s="15"/>
      <c r="C2" s="15"/>
      <c r="D2" s="2" t="s">
        <v>1</v>
      </c>
      <c r="E2" s="5" t="s">
        <v>399</v>
      </c>
      <c r="F2" s="5" t="s">
        <v>401</v>
      </c>
      <c r="G2" s="5" t="s">
        <v>403</v>
      </c>
      <c r="H2" s="5" t="s">
        <v>405</v>
      </c>
      <c r="I2" s="5" t="s">
        <v>407</v>
      </c>
      <c r="J2" s="5" t="s">
        <v>409</v>
      </c>
      <c r="K2" s="5" t="s">
        <v>411</v>
      </c>
      <c r="L2" s="5" t="s">
        <v>413</v>
      </c>
      <c r="M2" s="5" t="s">
        <v>415</v>
      </c>
      <c r="N2" s="5" t="s">
        <v>417</v>
      </c>
      <c r="O2" s="5" t="s">
        <v>419</v>
      </c>
      <c r="P2" s="5" t="s">
        <v>421</v>
      </c>
      <c r="Q2" s="5" t="s">
        <v>423</v>
      </c>
      <c r="R2" s="5" t="s">
        <v>425</v>
      </c>
      <c r="S2" s="5" t="s">
        <v>426</v>
      </c>
      <c r="T2" s="5" t="s">
        <v>427</v>
      </c>
      <c r="U2" s="5" t="s">
        <v>428</v>
      </c>
      <c r="V2" s="5" t="s">
        <v>429</v>
      </c>
    </row>
    <row r="3" spans="1:22" x14ac:dyDescent="0.25">
      <c r="A3" s="17"/>
      <c r="B3" s="18"/>
      <c r="C3" s="18"/>
      <c r="D3" s="3" t="s">
        <v>2</v>
      </c>
      <c r="E3" s="6">
        <v>43348</v>
      </c>
      <c r="F3" s="6">
        <v>43343</v>
      </c>
      <c r="G3" s="6">
        <v>43343</v>
      </c>
      <c r="H3" s="6">
        <v>43347</v>
      </c>
      <c r="I3" s="6">
        <v>43343</v>
      </c>
      <c r="J3" s="6">
        <v>43341</v>
      </c>
      <c r="K3" s="6">
        <v>43341</v>
      </c>
      <c r="L3" s="6">
        <v>43340</v>
      </c>
      <c r="M3" s="6">
        <v>43341</v>
      </c>
      <c r="N3" s="6">
        <v>43347</v>
      </c>
      <c r="O3" s="6">
        <v>43347</v>
      </c>
      <c r="P3" s="6">
        <v>43348</v>
      </c>
      <c r="Q3" s="6">
        <v>43348</v>
      </c>
      <c r="R3" s="6">
        <v>43348</v>
      </c>
      <c r="S3" s="6">
        <v>43342</v>
      </c>
      <c r="T3" s="6">
        <v>43342</v>
      </c>
      <c r="U3" s="6">
        <v>43342</v>
      </c>
      <c r="V3" s="6">
        <v>43342</v>
      </c>
    </row>
    <row r="4" spans="1:22" ht="26.4" x14ac:dyDescent="0.25">
      <c r="A4" s="8" t="s">
        <v>10</v>
      </c>
      <c r="B4" s="8" t="s">
        <v>11</v>
      </c>
      <c r="C4" s="8" t="s">
        <v>12</v>
      </c>
      <c r="D4" s="8" t="s">
        <v>13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10" t="s">
        <v>14</v>
      </c>
      <c r="B5" s="10" t="s">
        <v>430</v>
      </c>
      <c r="C5" s="10" t="s">
        <v>15</v>
      </c>
      <c r="D5" s="10" t="s">
        <v>16</v>
      </c>
      <c r="E5" s="21" t="s">
        <v>431</v>
      </c>
      <c r="F5" s="21" t="s">
        <v>17</v>
      </c>
      <c r="G5" s="21" t="s">
        <v>432</v>
      </c>
      <c r="H5" s="38" t="s">
        <v>433</v>
      </c>
      <c r="I5" s="21" t="s">
        <v>17</v>
      </c>
      <c r="J5" s="21" t="s">
        <v>434</v>
      </c>
      <c r="K5" s="21" t="s">
        <v>435</v>
      </c>
      <c r="L5" s="21" t="s">
        <v>118</v>
      </c>
      <c r="M5" s="21" t="s">
        <v>431</v>
      </c>
      <c r="N5" s="21" t="s">
        <v>431</v>
      </c>
      <c r="O5" s="38" t="s">
        <v>436</v>
      </c>
      <c r="P5" s="21" t="s">
        <v>432</v>
      </c>
      <c r="Q5" s="21" t="s">
        <v>435</v>
      </c>
      <c r="R5" s="21" t="s">
        <v>17</v>
      </c>
      <c r="S5" s="21" t="s">
        <v>435</v>
      </c>
      <c r="T5" s="21" t="s">
        <v>432</v>
      </c>
      <c r="U5" s="21" t="s">
        <v>432</v>
      </c>
      <c r="V5" s="21" t="s">
        <v>119</v>
      </c>
    </row>
    <row r="6" spans="1:22" x14ac:dyDescent="0.25">
      <c r="A6" s="10" t="s">
        <v>18</v>
      </c>
      <c r="B6" s="10" t="s">
        <v>430</v>
      </c>
      <c r="C6" s="10" t="s">
        <v>15</v>
      </c>
      <c r="D6" s="10" t="s">
        <v>19</v>
      </c>
      <c r="E6" s="21" t="s">
        <v>431</v>
      </c>
      <c r="F6" s="21" t="s">
        <v>17</v>
      </c>
      <c r="G6" s="21" t="s">
        <v>432</v>
      </c>
      <c r="H6" s="21" t="s">
        <v>435</v>
      </c>
      <c r="I6" s="21" t="s">
        <v>17</v>
      </c>
      <c r="J6" s="21" t="s">
        <v>437</v>
      </c>
      <c r="K6" s="21" t="s">
        <v>435</v>
      </c>
      <c r="L6" s="21" t="s">
        <v>118</v>
      </c>
      <c r="M6" s="21" t="s">
        <v>431</v>
      </c>
      <c r="N6" s="21" t="s">
        <v>431</v>
      </c>
      <c r="O6" s="21" t="s">
        <v>431</v>
      </c>
      <c r="P6" s="21" t="s">
        <v>432</v>
      </c>
      <c r="Q6" s="21" t="s">
        <v>435</v>
      </c>
      <c r="R6" s="21" t="s">
        <v>17</v>
      </c>
      <c r="S6" s="21" t="s">
        <v>435</v>
      </c>
      <c r="T6" s="21" t="s">
        <v>432</v>
      </c>
      <c r="U6" s="21" t="s">
        <v>432</v>
      </c>
      <c r="V6" s="21" t="s">
        <v>119</v>
      </c>
    </row>
    <row r="7" spans="1:22" x14ac:dyDescent="0.25">
      <c r="A7" s="10" t="s">
        <v>20</v>
      </c>
      <c r="B7" s="10" t="s">
        <v>430</v>
      </c>
      <c r="C7" s="10" t="s">
        <v>15</v>
      </c>
      <c r="D7" s="10" t="s">
        <v>21</v>
      </c>
      <c r="E7" s="21" t="s">
        <v>431</v>
      </c>
      <c r="F7" s="21" t="s">
        <v>17</v>
      </c>
      <c r="G7" s="21" t="s">
        <v>432</v>
      </c>
      <c r="H7" s="21" t="s">
        <v>435</v>
      </c>
      <c r="I7" s="21" t="s">
        <v>17</v>
      </c>
      <c r="J7" s="21" t="s">
        <v>431</v>
      </c>
      <c r="K7" s="21" t="s">
        <v>435</v>
      </c>
      <c r="L7" s="21" t="s">
        <v>118</v>
      </c>
      <c r="M7" s="21" t="s">
        <v>431</v>
      </c>
      <c r="N7" s="21" t="s">
        <v>431</v>
      </c>
      <c r="O7" s="38" t="s">
        <v>346</v>
      </c>
      <c r="P7" s="21" t="s">
        <v>432</v>
      </c>
      <c r="Q7" s="21" t="s">
        <v>435</v>
      </c>
      <c r="R7" s="21" t="s">
        <v>17</v>
      </c>
      <c r="S7" s="21" t="s">
        <v>435</v>
      </c>
      <c r="T7" s="21" t="s">
        <v>432</v>
      </c>
      <c r="U7" s="21" t="s">
        <v>432</v>
      </c>
      <c r="V7" s="21" t="s">
        <v>119</v>
      </c>
    </row>
    <row r="8" spans="1:22" x14ac:dyDescent="0.25">
      <c r="A8" s="10" t="s">
        <v>23</v>
      </c>
      <c r="B8" s="10" t="s">
        <v>430</v>
      </c>
      <c r="C8" s="10" t="s">
        <v>15</v>
      </c>
      <c r="D8" s="10" t="s">
        <v>24</v>
      </c>
      <c r="E8" s="21" t="s">
        <v>431</v>
      </c>
      <c r="F8" s="21" t="s">
        <v>17</v>
      </c>
      <c r="G8" s="21" t="s">
        <v>432</v>
      </c>
      <c r="H8" s="21" t="s">
        <v>435</v>
      </c>
      <c r="I8" s="21" t="s">
        <v>17</v>
      </c>
      <c r="J8" s="21" t="s">
        <v>431</v>
      </c>
      <c r="K8" s="21" t="s">
        <v>435</v>
      </c>
      <c r="L8" s="21" t="s">
        <v>118</v>
      </c>
      <c r="M8" s="21" t="s">
        <v>431</v>
      </c>
      <c r="N8" s="21" t="s">
        <v>431</v>
      </c>
      <c r="O8" s="21" t="s">
        <v>431</v>
      </c>
      <c r="P8" s="21" t="s">
        <v>432</v>
      </c>
      <c r="Q8" s="21" t="s">
        <v>435</v>
      </c>
      <c r="R8" s="21" t="s">
        <v>17</v>
      </c>
      <c r="S8" s="21" t="s">
        <v>435</v>
      </c>
      <c r="T8" s="21" t="s">
        <v>432</v>
      </c>
      <c r="U8" s="21" t="s">
        <v>432</v>
      </c>
      <c r="V8" s="21" t="s">
        <v>119</v>
      </c>
    </row>
    <row r="9" spans="1:22" x14ac:dyDescent="0.25">
      <c r="A9" s="10" t="s">
        <v>33</v>
      </c>
      <c r="B9" s="10" t="s">
        <v>430</v>
      </c>
      <c r="C9" s="10" t="s">
        <v>15</v>
      </c>
      <c r="D9" s="10" t="s">
        <v>34</v>
      </c>
      <c r="E9" s="21" t="s">
        <v>35</v>
      </c>
      <c r="F9" s="21" t="s">
        <v>431</v>
      </c>
      <c r="G9" s="21" t="s">
        <v>35</v>
      </c>
      <c r="H9" s="21" t="s">
        <v>41</v>
      </c>
      <c r="I9" s="21" t="s">
        <v>431</v>
      </c>
      <c r="J9" s="21" t="s">
        <v>35</v>
      </c>
      <c r="K9" s="21" t="s">
        <v>41</v>
      </c>
      <c r="L9" s="21" t="s">
        <v>40</v>
      </c>
      <c r="M9" s="21" t="s">
        <v>35</v>
      </c>
      <c r="N9" s="21" t="s">
        <v>35</v>
      </c>
      <c r="O9" s="21" t="s">
        <v>35</v>
      </c>
      <c r="P9" s="21" t="s">
        <v>41</v>
      </c>
      <c r="Q9" s="38" t="s">
        <v>438</v>
      </c>
      <c r="R9" s="38" t="s">
        <v>439</v>
      </c>
      <c r="S9" s="21" t="s">
        <v>41</v>
      </c>
      <c r="T9" s="21" t="s">
        <v>35</v>
      </c>
      <c r="U9" s="21" t="s">
        <v>41</v>
      </c>
      <c r="V9" s="38" t="s">
        <v>440</v>
      </c>
    </row>
    <row r="10" spans="1:22" x14ac:dyDescent="0.25">
      <c r="A10" s="10" t="s">
        <v>36</v>
      </c>
      <c r="B10" s="10" t="s">
        <v>430</v>
      </c>
      <c r="C10" s="10" t="s">
        <v>15</v>
      </c>
      <c r="D10" s="10" t="s">
        <v>37</v>
      </c>
      <c r="E10" s="21" t="s">
        <v>441</v>
      </c>
      <c r="F10" s="21" t="s">
        <v>442</v>
      </c>
      <c r="G10" s="74" t="s">
        <v>443</v>
      </c>
      <c r="H10" s="38" t="s">
        <v>444</v>
      </c>
      <c r="I10" s="74" t="s">
        <v>221</v>
      </c>
      <c r="J10" s="21" t="s">
        <v>445</v>
      </c>
      <c r="K10" s="38" t="s">
        <v>446</v>
      </c>
      <c r="L10" s="21" t="s">
        <v>22</v>
      </c>
      <c r="M10" s="38" t="s">
        <v>446</v>
      </c>
      <c r="N10" s="21" t="s">
        <v>441</v>
      </c>
      <c r="O10" s="38" t="s">
        <v>447</v>
      </c>
      <c r="P10" s="38" t="s">
        <v>223</v>
      </c>
      <c r="Q10" s="38" t="s">
        <v>448</v>
      </c>
      <c r="R10" s="74" t="s">
        <v>449</v>
      </c>
      <c r="S10" s="21" t="s">
        <v>450</v>
      </c>
      <c r="T10" s="21" t="s">
        <v>451</v>
      </c>
      <c r="U10" s="21" t="s">
        <v>452</v>
      </c>
      <c r="V10" s="38" t="s">
        <v>453</v>
      </c>
    </row>
    <row r="11" spans="1:22" x14ac:dyDescent="0.25">
      <c r="A11" s="10" t="s">
        <v>38</v>
      </c>
      <c r="B11" s="10" t="s">
        <v>430</v>
      </c>
      <c r="C11" s="10" t="s">
        <v>15</v>
      </c>
      <c r="D11" s="10" t="s">
        <v>39</v>
      </c>
      <c r="E11" s="21" t="s">
        <v>35</v>
      </c>
      <c r="F11" s="21" t="s">
        <v>431</v>
      </c>
      <c r="G11" s="21" t="s">
        <v>35</v>
      </c>
      <c r="H11" s="21" t="s">
        <v>41</v>
      </c>
      <c r="I11" s="38" t="s">
        <v>454</v>
      </c>
      <c r="J11" s="21" t="s">
        <v>35</v>
      </c>
      <c r="K11" s="21" t="s">
        <v>41</v>
      </c>
      <c r="L11" s="21" t="s">
        <v>40</v>
      </c>
      <c r="M11" s="21" t="s">
        <v>35</v>
      </c>
      <c r="N11" s="21" t="s">
        <v>35</v>
      </c>
      <c r="O11" s="38" t="s">
        <v>455</v>
      </c>
      <c r="P11" s="21" t="s">
        <v>41</v>
      </c>
      <c r="Q11" s="38" t="s">
        <v>456</v>
      </c>
      <c r="R11" s="21" t="s">
        <v>431</v>
      </c>
      <c r="S11" s="21" t="s">
        <v>41</v>
      </c>
      <c r="T11" s="21" t="s">
        <v>35</v>
      </c>
      <c r="U11" s="21" t="s">
        <v>41</v>
      </c>
      <c r="V11" s="21" t="s">
        <v>42</v>
      </c>
    </row>
    <row r="12" spans="1:22" x14ac:dyDescent="0.25">
      <c r="A12" s="10" t="s">
        <v>43</v>
      </c>
      <c r="B12" s="10" t="s">
        <v>430</v>
      </c>
      <c r="C12" s="10" t="s">
        <v>15</v>
      </c>
      <c r="D12" s="10" t="s">
        <v>44</v>
      </c>
      <c r="E12" s="21" t="s">
        <v>35</v>
      </c>
      <c r="F12" s="21" t="s">
        <v>431</v>
      </c>
      <c r="G12" s="21" t="s">
        <v>35</v>
      </c>
      <c r="H12" s="21" t="s">
        <v>41</v>
      </c>
      <c r="I12" s="21" t="s">
        <v>431</v>
      </c>
      <c r="J12" s="21" t="s">
        <v>35</v>
      </c>
      <c r="K12" s="21" t="s">
        <v>41</v>
      </c>
      <c r="L12" s="21" t="s">
        <v>40</v>
      </c>
      <c r="M12" s="21" t="s">
        <v>35</v>
      </c>
      <c r="N12" s="21" t="s">
        <v>35</v>
      </c>
      <c r="O12" s="21" t="s">
        <v>35</v>
      </c>
      <c r="P12" s="21" t="s">
        <v>41</v>
      </c>
      <c r="Q12" s="21" t="s">
        <v>41</v>
      </c>
      <c r="R12" s="21" t="s">
        <v>431</v>
      </c>
      <c r="S12" s="21" t="s">
        <v>41</v>
      </c>
      <c r="T12" s="21" t="s">
        <v>35</v>
      </c>
      <c r="U12" s="21" t="s">
        <v>41</v>
      </c>
      <c r="V12" s="21" t="s">
        <v>42</v>
      </c>
    </row>
    <row r="13" spans="1:22" x14ac:dyDescent="0.25">
      <c r="A13" s="10" t="s">
        <v>45</v>
      </c>
      <c r="B13" s="10" t="s">
        <v>430</v>
      </c>
      <c r="C13" s="10" t="s">
        <v>15</v>
      </c>
      <c r="D13" s="10" t="s">
        <v>46</v>
      </c>
      <c r="E13" s="21" t="s">
        <v>35</v>
      </c>
      <c r="F13" s="21" t="s">
        <v>431</v>
      </c>
      <c r="G13" s="38" t="s">
        <v>457</v>
      </c>
      <c r="H13" s="38" t="s">
        <v>135</v>
      </c>
      <c r="I13" s="38" t="s">
        <v>458</v>
      </c>
      <c r="J13" s="38" t="s">
        <v>134</v>
      </c>
      <c r="K13" s="38" t="s">
        <v>457</v>
      </c>
      <c r="L13" s="21" t="s">
        <v>40</v>
      </c>
      <c r="M13" s="21" t="s">
        <v>35</v>
      </c>
      <c r="N13" s="21" t="s">
        <v>35</v>
      </c>
      <c r="O13" s="38" t="s">
        <v>459</v>
      </c>
      <c r="P13" s="38" t="s">
        <v>457</v>
      </c>
      <c r="Q13" s="38" t="s">
        <v>460</v>
      </c>
      <c r="R13" s="38" t="s">
        <v>461</v>
      </c>
      <c r="S13" s="21" t="s">
        <v>41</v>
      </c>
      <c r="T13" s="21" t="s">
        <v>35</v>
      </c>
      <c r="U13" s="21" t="s">
        <v>41</v>
      </c>
      <c r="V13" s="38" t="s">
        <v>363</v>
      </c>
    </row>
    <row r="14" spans="1:22" x14ac:dyDescent="0.25">
      <c r="A14" s="10" t="s">
        <v>47</v>
      </c>
      <c r="B14" s="10" t="s">
        <v>430</v>
      </c>
      <c r="C14" s="10" t="s">
        <v>15</v>
      </c>
      <c r="D14" s="10" t="s">
        <v>48</v>
      </c>
      <c r="E14" s="21" t="s">
        <v>35</v>
      </c>
      <c r="F14" s="21" t="s">
        <v>431</v>
      </c>
      <c r="G14" s="21" t="s">
        <v>35</v>
      </c>
      <c r="H14" s="21" t="s">
        <v>41</v>
      </c>
      <c r="I14" s="21" t="s">
        <v>431</v>
      </c>
      <c r="J14" s="21" t="s">
        <v>35</v>
      </c>
      <c r="K14" s="21" t="s">
        <v>41</v>
      </c>
      <c r="L14" s="21" t="s">
        <v>40</v>
      </c>
      <c r="M14" s="21" t="s">
        <v>35</v>
      </c>
      <c r="N14" s="21" t="s">
        <v>35</v>
      </c>
      <c r="O14" s="21" t="s">
        <v>35</v>
      </c>
      <c r="P14" s="21" t="s">
        <v>41</v>
      </c>
      <c r="Q14" s="21" t="s">
        <v>41</v>
      </c>
      <c r="R14" s="38" t="s">
        <v>436</v>
      </c>
      <c r="S14" s="21" t="s">
        <v>41</v>
      </c>
      <c r="T14" s="21" t="s">
        <v>35</v>
      </c>
      <c r="U14" s="21" t="s">
        <v>41</v>
      </c>
      <c r="V14" s="21" t="s">
        <v>42</v>
      </c>
    </row>
    <row r="15" spans="1:22" x14ac:dyDescent="0.25">
      <c r="A15" s="10" t="s">
        <v>49</v>
      </c>
      <c r="B15" s="10" t="s">
        <v>430</v>
      </c>
      <c r="C15" s="10" t="s">
        <v>15</v>
      </c>
      <c r="D15" s="10" t="s">
        <v>50</v>
      </c>
      <c r="E15" s="21" t="s">
        <v>35</v>
      </c>
      <c r="F15" s="21" t="s">
        <v>431</v>
      </c>
      <c r="G15" s="38" t="s">
        <v>458</v>
      </c>
      <c r="H15" s="38" t="s">
        <v>459</v>
      </c>
      <c r="I15" s="38" t="s">
        <v>436</v>
      </c>
      <c r="J15" s="21" t="s">
        <v>35</v>
      </c>
      <c r="K15" s="38" t="s">
        <v>458</v>
      </c>
      <c r="L15" s="21" t="s">
        <v>40</v>
      </c>
      <c r="M15" s="21" t="s">
        <v>35</v>
      </c>
      <c r="N15" s="21" t="s">
        <v>35</v>
      </c>
      <c r="O15" s="38" t="s">
        <v>462</v>
      </c>
      <c r="P15" s="38" t="s">
        <v>463</v>
      </c>
      <c r="Q15" s="38" t="s">
        <v>433</v>
      </c>
      <c r="R15" s="38" t="s">
        <v>447</v>
      </c>
      <c r="S15" s="21" t="s">
        <v>41</v>
      </c>
      <c r="T15" s="21" t="s">
        <v>35</v>
      </c>
      <c r="U15" s="21" t="s">
        <v>41</v>
      </c>
      <c r="V15" s="38" t="s">
        <v>460</v>
      </c>
    </row>
    <row r="16" spans="1:22" ht="13.8" thickBot="1" x14ac:dyDescent="0.3">
      <c r="A16" s="10" t="s">
        <v>51</v>
      </c>
      <c r="B16" s="10" t="s">
        <v>430</v>
      </c>
      <c r="C16" s="10" t="s">
        <v>15</v>
      </c>
      <c r="D16" s="10" t="s">
        <v>52</v>
      </c>
      <c r="E16" s="21" t="s">
        <v>35</v>
      </c>
      <c r="F16" s="21" t="s">
        <v>431</v>
      </c>
      <c r="G16" s="21" t="s">
        <v>35</v>
      </c>
      <c r="H16" s="21" t="s">
        <v>41</v>
      </c>
      <c r="I16" s="38" t="s">
        <v>454</v>
      </c>
      <c r="J16" s="21" t="s">
        <v>35</v>
      </c>
      <c r="K16" s="21" t="s">
        <v>41</v>
      </c>
      <c r="L16" s="21" t="s">
        <v>40</v>
      </c>
      <c r="M16" s="21" t="s">
        <v>35</v>
      </c>
      <c r="N16" s="21" t="s">
        <v>35</v>
      </c>
      <c r="O16" s="38" t="s">
        <v>440</v>
      </c>
      <c r="P16" s="21" t="s">
        <v>41</v>
      </c>
      <c r="Q16" s="38" t="s">
        <v>456</v>
      </c>
      <c r="R16" s="21" t="s">
        <v>431</v>
      </c>
      <c r="S16" s="21" t="s">
        <v>41</v>
      </c>
      <c r="T16" s="21" t="s">
        <v>35</v>
      </c>
      <c r="U16" s="21" t="s">
        <v>41</v>
      </c>
      <c r="V16" s="38" t="s">
        <v>464</v>
      </c>
    </row>
    <row r="17" spans="1:22" x14ac:dyDescent="0.25">
      <c r="A17" s="47" t="s">
        <v>53</v>
      </c>
      <c r="B17" s="48" t="s">
        <v>430</v>
      </c>
      <c r="C17" s="48" t="s">
        <v>15</v>
      </c>
      <c r="D17" s="48" t="s">
        <v>54</v>
      </c>
      <c r="E17" s="49" t="s">
        <v>35</v>
      </c>
      <c r="F17" s="50" t="s">
        <v>456</v>
      </c>
      <c r="G17" s="50" t="s">
        <v>465</v>
      </c>
      <c r="H17" s="49" t="s">
        <v>41</v>
      </c>
      <c r="I17" s="50" t="s">
        <v>458</v>
      </c>
      <c r="J17" s="50" t="s">
        <v>466</v>
      </c>
      <c r="K17" s="50" t="s">
        <v>467</v>
      </c>
      <c r="L17" s="49" t="s">
        <v>40</v>
      </c>
      <c r="M17" s="49" t="s">
        <v>35</v>
      </c>
      <c r="N17" s="49" t="s">
        <v>35</v>
      </c>
      <c r="O17" s="50" t="s">
        <v>433</v>
      </c>
      <c r="P17" s="50" t="s">
        <v>468</v>
      </c>
      <c r="Q17" s="50" t="s">
        <v>232</v>
      </c>
      <c r="R17" s="50" t="s">
        <v>469</v>
      </c>
      <c r="S17" s="50" t="s">
        <v>470</v>
      </c>
      <c r="T17" s="50" t="s">
        <v>471</v>
      </c>
      <c r="U17" s="49" t="s">
        <v>41</v>
      </c>
      <c r="V17" s="51" t="s">
        <v>121</v>
      </c>
    </row>
    <row r="18" spans="1:22" ht="13.8" thickBot="1" x14ac:dyDescent="0.3">
      <c r="A18" s="52" t="s">
        <v>55</v>
      </c>
      <c r="B18" s="53" t="s">
        <v>430</v>
      </c>
      <c r="C18" s="53" t="s">
        <v>15</v>
      </c>
      <c r="D18" s="53" t="s">
        <v>56</v>
      </c>
      <c r="E18" s="54" t="s">
        <v>472</v>
      </c>
      <c r="F18" s="54" t="s">
        <v>462</v>
      </c>
      <c r="G18" s="54" t="s">
        <v>460</v>
      </c>
      <c r="H18" s="54" t="s">
        <v>127</v>
      </c>
      <c r="I18" s="54" t="s">
        <v>371</v>
      </c>
      <c r="J18" s="54" t="s">
        <v>454</v>
      </c>
      <c r="K18" s="54" t="s">
        <v>433</v>
      </c>
      <c r="L18" s="54" t="s">
        <v>473</v>
      </c>
      <c r="M18" s="54" t="s">
        <v>474</v>
      </c>
      <c r="N18" s="55" t="s">
        <v>35</v>
      </c>
      <c r="O18" s="54" t="s">
        <v>97</v>
      </c>
      <c r="P18" s="54" t="s">
        <v>460</v>
      </c>
      <c r="Q18" s="54" t="s">
        <v>128</v>
      </c>
      <c r="R18" s="54" t="s">
        <v>243</v>
      </c>
      <c r="S18" s="54" t="s">
        <v>475</v>
      </c>
      <c r="T18" s="54" t="s">
        <v>476</v>
      </c>
      <c r="U18" s="54" t="s">
        <v>477</v>
      </c>
      <c r="V18" s="56" t="s">
        <v>361</v>
      </c>
    </row>
    <row r="19" spans="1:22" x14ac:dyDescent="0.25">
      <c r="A19" s="44" t="s">
        <v>57</v>
      </c>
      <c r="B19" s="44" t="s">
        <v>430</v>
      </c>
      <c r="C19" s="44" t="s">
        <v>15</v>
      </c>
      <c r="D19" s="44" t="s">
        <v>58</v>
      </c>
      <c r="E19" s="45" t="s">
        <v>441</v>
      </c>
      <c r="F19" s="45" t="s">
        <v>442</v>
      </c>
      <c r="G19" s="75" t="s">
        <v>235</v>
      </c>
      <c r="H19" s="45" t="s">
        <v>450</v>
      </c>
      <c r="I19" s="75" t="s">
        <v>478</v>
      </c>
      <c r="J19" s="45" t="s">
        <v>445</v>
      </c>
      <c r="K19" s="45" t="s">
        <v>450</v>
      </c>
      <c r="L19" s="45" t="s">
        <v>22</v>
      </c>
      <c r="M19" s="45" t="s">
        <v>445</v>
      </c>
      <c r="N19" s="45" t="s">
        <v>441</v>
      </c>
      <c r="O19" s="46" t="s">
        <v>446</v>
      </c>
      <c r="P19" s="46" t="s">
        <v>479</v>
      </c>
      <c r="Q19" s="46" t="s">
        <v>480</v>
      </c>
      <c r="R19" s="75" t="s">
        <v>481</v>
      </c>
      <c r="S19" s="45" t="s">
        <v>450</v>
      </c>
      <c r="T19" s="46" t="s">
        <v>482</v>
      </c>
      <c r="U19" s="45" t="s">
        <v>452</v>
      </c>
      <c r="V19" s="46" t="s">
        <v>479</v>
      </c>
    </row>
    <row r="20" spans="1:22" x14ac:dyDescent="0.25">
      <c r="A20" s="10" t="s">
        <v>59</v>
      </c>
      <c r="B20" s="10" t="s">
        <v>430</v>
      </c>
      <c r="C20" s="10" t="s">
        <v>15</v>
      </c>
      <c r="D20" s="10" t="s">
        <v>60</v>
      </c>
      <c r="E20" s="21" t="s">
        <v>35</v>
      </c>
      <c r="F20" s="21" t="s">
        <v>431</v>
      </c>
      <c r="G20" s="21" t="s">
        <v>35</v>
      </c>
      <c r="H20" s="21" t="s">
        <v>41</v>
      </c>
      <c r="I20" s="21" t="s">
        <v>431</v>
      </c>
      <c r="J20" s="21" t="s">
        <v>35</v>
      </c>
      <c r="K20" s="21" t="s">
        <v>41</v>
      </c>
      <c r="L20" s="21" t="s">
        <v>40</v>
      </c>
      <c r="M20" s="21" t="s">
        <v>35</v>
      </c>
      <c r="N20" s="21" t="s">
        <v>35</v>
      </c>
      <c r="O20" s="21" t="s">
        <v>35</v>
      </c>
      <c r="P20" s="21" t="s">
        <v>41</v>
      </c>
      <c r="Q20" s="21" t="s">
        <v>41</v>
      </c>
      <c r="R20" s="21" t="s">
        <v>431</v>
      </c>
      <c r="S20" s="21" t="s">
        <v>41</v>
      </c>
      <c r="T20" s="21" t="s">
        <v>35</v>
      </c>
      <c r="U20" s="21" t="s">
        <v>41</v>
      </c>
      <c r="V20" s="21" t="s">
        <v>42</v>
      </c>
    </row>
    <row r="21" spans="1:22" x14ac:dyDescent="0.25">
      <c r="A21" s="10" t="s">
        <v>61</v>
      </c>
      <c r="B21" s="10" t="s">
        <v>430</v>
      </c>
      <c r="C21" s="10" t="s">
        <v>15</v>
      </c>
      <c r="D21" s="10" t="s">
        <v>62</v>
      </c>
      <c r="E21" s="21" t="s">
        <v>35</v>
      </c>
      <c r="F21" s="21" t="s">
        <v>431</v>
      </c>
      <c r="G21" s="21" t="s">
        <v>35</v>
      </c>
      <c r="H21" s="21" t="s">
        <v>41</v>
      </c>
      <c r="I21" s="21" t="s">
        <v>431</v>
      </c>
      <c r="J21" s="21" t="s">
        <v>35</v>
      </c>
      <c r="K21" s="21" t="s">
        <v>41</v>
      </c>
      <c r="L21" s="21" t="s">
        <v>40</v>
      </c>
      <c r="M21" s="21" t="s">
        <v>35</v>
      </c>
      <c r="N21" s="21" t="s">
        <v>35</v>
      </c>
      <c r="O21" s="21" t="s">
        <v>35</v>
      </c>
      <c r="P21" s="21" t="s">
        <v>41</v>
      </c>
      <c r="Q21" s="21" t="s">
        <v>41</v>
      </c>
      <c r="R21" s="21" t="s">
        <v>431</v>
      </c>
      <c r="S21" s="21" t="s">
        <v>41</v>
      </c>
      <c r="T21" s="21" t="s">
        <v>35</v>
      </c>
      <c r="U21" s="21" t="s">
        <v>41</v>
      </c>
      <c r="V21" s="21" t="s">
        <v>42</v>
      </c>
    </row>
    <row r="22" spans="1:22" x14ac:dyDescent="0.25">
      <c r="A22" s="9" t="s">
        <v>63</v>
      </c>
      <c r="B22" s="9" t="s">
        <v>430</v>
      </c>
      <c r="C22" s="9" t="s">
        <v>15</v>
      </c>
      <c r="D22" s="9" t="s">
        <v>64</v>
      </c>
      <c r="E22" s="22" t="s">
        <v>35</v>
      </c>
      <c r="F22" s="22" t="s">
        <v>431</v>
      </c>
      <c r="G22" s="22" t="s">
        <v>35</v>
      </c>
      <c r="H22" s="22" t="s">
        <v>41</v>
      </c>
      <c r="I22" s="22" t="s">
        <v>431</v>
      </c>
      <c r="J22" s="22" t="s">
        <v>35</v>
      </c>
      <c r="K22" s="22" t="s">
        <v>41</v>
      </c>
      <c r="L22" s="22" t="s">
        <v>40</v>
      </c>
      <c r="M22" s="22" t="s">
        <v>35</v>
      </c>
      <c r="N22" s="22" t="s">
        <v>35</v>
      </c>
      <c r="O22" s="22" t="s">
        <v>35</v>
      </c>
      <c r="P22" s="22" t="s">
        <v>41</v>
      </c>
      <c r="Q22" s="39" t="s">
        <v>483</v>
      </c>
      <c r="R22" s="22" t="s">
        <v>431</v>
      </c>
      <c r="S22" s="22" t="s">
        <v>41</v>
      </c>
      <c r="T22" s="22" t="s">
        <v>35</v>
      </c>
      <c r="U22" s="22" t="s">
        <v>41</v>
      </c>
      <c r="V22" s="22" t="s">
        <v>42</v>
      </c>
    </row>
    <row r="24" spans="1:22" x14ac:dyDescent="0.25">
      <c r="D24" s="40" t="s">
        <v>562</v>
      </c>
      <c r="E24" s="7">
        <f>0.54</f>
        <v>0.54</v>
      </c>
      <c r="F24" s="7">
        <f>1.1+1</f>
        <v>2.1</v>
      </c>
      <c r="G24" s="43">
        <f>11+0.61+1.4+3.4+1.2+5.2</f>
        <v>22.81</v>
      </c>
      <c r="H24" s="7">
        <f>1.6+3+0.44+0.63+3.5</f>
        <v>9.17</v>
      </c>
      <c r="I24" s="43">
        <f>SUM(8.5,0.66,1.4,1.7,0.66,1.4,0.81,7.7)</f>
        <v>22.830000000000002</v>
      </c>
      <c r="J24" s="7">
        <f>SUM(0.38,1.3,0.66)</f>
        <v>2.3400000000000003</v>
      </c>
      <c r="K24" s="7">
        <f>SUM(1.9,0.61,1.4,0.72,1.6)</f>
        <v>6.23</v>
      </c>
      <c r="L24" s="7">
        <f>0.78</f>
        <v>0.78</v>
      </c>
      <c r="M24" s="7">
        <f>1.9+0.47</f>
        <v>2.37</v>
      </c>
      <c r="O24" s="7">
        <f>SUM(1.7,4.3,5.6,0.46,0.63,1,0.39,1.6,2,1.9)</f>
        <v>19.579999999999998</v>
      </c>
      <c r="P24" s="7">
        <f>SUM(6.6,0.61,0.69,0.73,1.2,2.1)</f>
        <v>11.93</v>
      </c>
      <c r="Q24" s="43">
        <f>SUM(0.28,7.1,1.1,1.2,1.6,1.1,7.8,3.8,2.6,0.56)</f>
        <v>27.14</v>
      </c>
      <c r="R24" s="43">
        <f>SUM(0.98,30,2.9,1.7,5.6,14,5.5,24)</f>
        <v>84.68</v>
      </c>
      <c r="S24" s="7">
        <f>1.5+0.89</f>
        <v>2.39</v>
      </c>
      <c r="T24" s="7">
        <f>0.6+0.79+2.7</f>
        <v>4.09</v>
      </c>
      <c r="U24" s="7">
        <f>0.59</f>
        <v>0.59</v>
      </c>
      <c r="V24" s="7">
        <f>SUM(0.39,6.8,0.97,1.2,0.55,2.2,2.8,2.1)</f>
        <v>17.010000000000002</v>
      </c>
    </row>
    <row r="25" spans="1:22" x14ac:dyDescent="0.25">
      <c r="D25" s="71" t="s">
        <v>563</v>
      </c>
      <c r="E25" s="72" t="s">
        <v>564</v>
      </c>
      <c r="F25" s="7">
        <v>2.1</v>
      </c>
      <c r="G25" s="7">
        <v>4.5999999999999996</v>
      </c>
      <c r="H25" s="7">
        <v>3.5</v>
      </c>
      <c r="I25" s="7">
        <f>1.4+0.81</f>
        <v>2.21</v>
      </c>
      <c r="J25" s="7">
        <f>1.3+0.66</f>
        <v>1.96</v>
      </c>
      <c r="K25" s="7">
        <f>0.72+1.6</f>
        <v>2.3200000000000003</v>
      </c>
      <c r="L25" s="7">
        <f>0.78</f>
        <v>0.78</v>
      </c>
      <c r="M25" s="7">
        <v>0.47</v>
      </c>
      <c r="O25" s="7">
        <f>1.6+2</f>
        <v>3.6</v>
      </c>
      <c r="P25" s="7">
        <f>0.73+1.2</f>
        <v>1.93</v>
      </c>
      <c r="Q25" s="7">
        <f>7.8+3.8</f>
        <v>11.6</v>
      </c>
      <c r="R25" s="7">
        <f>5.5+14</f>
        <v>19.5</v>
      </c>
      <c r="S25" s="7">
        <f>1.5+0.89</f>
        <v>2.39</v>
      </c>
      <c r="T25" s="7">
        <f>0.6+0.79</f>
        <v>1.3900000000000001</v>
      </c>
      <c r="U25" s="7">
        <f>0.59</f>
        <v>0.59</v>
      </c>
      <c r="V25" s="7">
        <f>2.8+2.2</f>
        <v>5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workbookViewId="0">
      <selection activeCell="A24" sqref="A24"/>
    </sheetView>
  </sheetViews>
  <sheetFormatPr defaultColWidth="9.109375" defaultRowHeight="13.2" x14ac:dyDescent="0.25"/>
  <cols>
    <col min="1" max="1" width="53" bestFit="1" customWidth="1"/>
    <col min="2" max="2" width="5" bestFit="1" customWidth="1"/>
    <col min="3" max="3" width="7" bestFit="1" customWidth="1"/>
    <col min="4" max="4" width="11.44140625" bestFit="1" customWidth="1"/>
    <col min="5" max="5" width="20.88671875" style="7" bestFit="1" customWidth="1"/>
    <col min="6" max="8" width="16" style="7" bestFit="1" customWidth="1"/>
  </cols>
  <sheetData>
    <row r="1" spans="1:8" x14ac:dyDescent="0.25">
      <c r="A1" s="11"/>
      <c r="B1" s="12"/>
      <c r="C1" s="12"/>
      <c r="D1" s="1" t="s">
        <v>0</v>
      </c>
      <c r="E1" s="4" t="s">
        <v>3</v>
      </c>
      <c r="F1" s="4" t="s">
        <v>3</v>
      </c>
      <c r="G1" s="4" t="s">
        <v>5</v>
      </c>
      <c r="H1" s="4" t="s">
        <v>7</v>
      </c>
    </row>
    <row r="2" spans="1:8" x14ac:dyDescent="0.25">
      <c r="A2" s="14"/>
      <c r="B2" s="15"/>
      <c r="C2" s="15"/>
      <c r="D2" s="2" t="s">
        <v>1</v>
      </c>
      <c r="E2" s="5" t="s">
        <v>484</v>
      </c>
      <c r="F2" s="5" t="s">
        <v>485</v>
      </c>
      <c r="G2" s="5" t="s">
        <v>486</v>
      </c>
      <c r="H2" s="5" t="s">
        <v>487</v>
      </c>
    </row>
    <row r="3" spans="1:8" x14ac:dyDescent="0.25">
      <c r="A3" s="17"/>
      <c r="B3" s="18"/>
      <c r="C3" s="18"/>
      <c r="D3" s="3" t="s">
        <v>2</v>
      </c>
      <c r="E3" s="6">
        <v>43349</v>
      </c>
      <c r="F3" s="6">
        <v>43349</v>
      </c>
      <c r="G3" s="6">
        <v>43349</v>
      </c>
      <c r="H3" s="6">
        <v>43349</v>
      </c>
    </row>
    <row r="4" spans="1:8" ht="26.4" x14ac:dyDescent="0.25">
      <c r="A4" s="8" t="s">
        <v>10</v>
      </c>
      <c r="B4" s="8" t="s">
        <v>11</v>
      </c>
      <c r="C4" s="8" t="s">
        <v>12</v>
      </c>
      <c r="D4" s="8" t="s">
        <v>13</v>
      </c>
      <c r="E4" s="20"/>
      <c r="F4" s="20"/>
      <c r="G4" s="20"/>
      <c r="H4" s="20"/>
    </row>
    <row r="5" spans="1:8" x14ac:dyDescent="0.25">
      <c r="A5" s="10" t="s">
        <v>14</v>
      </c>
      <c r="B5" s="10" t="s">
        <v>430</v>
      </c>
      <c r="C5" s="10" t="s">
        <v>15</v>
      </c>
      <c r="D5" s="10" t="s">
        <v>16</v>
      </c>
      <c r="E5" s="21" t="s">
        <v>488</v>
      </c>
      <c r="F5" s="21" t="s">
        <v>488</v>
      </c>
      <c r="G5" s="21" t="s">
        <v>488</v>
      </c>
      <c r="H5" s="21" t="s">
        <v>488</v>
      </c>
    </row>
    <row r="6" spans="1:8" x14ac:dyDescent="0.25">
      <c r="A6" s="10" t="s">
        <v>18</v>
      </c>
      <c r="B6" s="10" t="s">
        <v>430</v>
      </c>
      <c r="C6" s="10" t="s">
        <v>15</v>
      </c>
      <c r="D6" s="10" t="s">
        <v>19</v>
      </c>
      <c r="E6" s="21" t="s">
        <v>488</v>
      </c>
      <c r="F6" s="21" t="s">
        <v>488</v>
      </c>
      <c r="G6" s="21" t="s">
        <v>488</v>
      </c>
      <c r="H6" s="21" t="s">
        <v>488</v>
      </c>
    </row>
    <row r="7" spans="1:8" x14ac:dyDescent="0.25">
      <c r="A7" s="10" t="s">
        <v>20</v>
      </c>
      <c r="B7" s="10" t="s">
        <v>430</v>
      </c>
      <c r="C7" s="10" t="s">
        <v>15</v>
      </c>
      <c r="D7" s="10" t="s">
        <v>21</v>
      </c>
      <c r="E7" s="21" t="s">
        <v>488</v>
      </c>
      <c r="F7" s="21" t="s">
        <v>488</v>
      </c>
      <c r="G7" s="21" t="s">
        <v>488</v>
      </c>
      <c r="H7" s="21" t="s">
        <v>488</v>
      </c>
    </row>
    <row r="8" spans="1:8" x14ac:dyDescent="0.25">
      <c r="A8" s="10" t="s">
        <v>23</v>
      </c>
      <c r="B8" s="10" t="s">
        <v>430</v>
      </c>
      <c r="C8" s="10" t="s">
        <v>15</v>
      </c>
      <c r="D8" s="10" t="s">
        <v>24</v>
      </c>
      <c r="E8" s="21" t="s">
        <v>488</v>
      </c>
      <c r="F8" s="21" t="s">
        <v>488</v>
      </c>
      <c r="G8" s="21" t="s">
        <v>488</v>
      </c>
      <c r="H8" s="21" t="s">
        <v>488</v>
      </c>
    </row>
    <row r="9" spans="1:8" x14ac:dyDescent="0.25">
      <c r="A9" s="10" t="s">
        <v>33</v>
      </c>
      <c r="B9" s="10" t="s">
        <v>430</v>
      </c>
      <c r="C9" s="10" t="s">
        <v>15</v>
      </c>
      <c r="D9" s="10" t="s">
        <v>34</v>
      </c>
      <c r="E9" s="21" t="s">
        <v>489</v>
      </c>
      <c r="F9" s="21" t="s">
        <v>490</v>
      </c>
      <c r="G9" s="21" t="s">
        <v>489</v>
      </c>
      <c r="H9" s="21" t="s">
        <v>490</v>
      </c>
    </row>
    <row r="10" spans="1:8" x14ac:dyDescent="0.25">
      <c r="A10" s="10" t="s">
        <v>36</v>
      </c>
      <c r="B10" s="10" t="s">
        <v>430</v>
      </c>
      <c r="C10" s="10" t="s">
        <v>15</v>
      </c>
      <c r="D10" s="10" t="s">
        <v>37</v>
      </c>
      <c r="E10" s="38" t="s">
        <v>491</v>
      </c>
      <c r="F10" s="38" t="s">
        <v>491</v>
      </c>
      <c r="G10" s="38" t="s">
        <v>492</v>
      </c>
      <c r="H10" s="38" t="s">
        <v>492</v>
      </c>
    </row>
    <row r="11" spans="1:8" x14ac:dyDescent="0.25">
      <c r="A11" s="10" t="s">
        <v>38</v>
      </c>
      <c r="B11" s="10" t="s">
        <v>430</v>
      </c>
      <c r="C11" s="10" t="s">
        <v>15</v>
      </c>
      <c r="D11" s="10" t="s">
        <v>39</v>
      </c>
      <c r="E11" s="21" t="s">
        <v>489</v>
      </c>
      <c r="F11" s="21" t="s">
        <v>490</v>
      </c>
      <c r="G11" s="21" t="s">
        <v>489</v>
      </c>
      <c r="H11" s="21" t="s">
        <v>490</v>
      </c>
    </row>
    <row r="12" spans="1:8" x14ac:dyDescent="0.25">
      <c r="A12" s="10" t="s">
        <v>43</v>
      </c>
      <c r="B12" s="10" t="s">
        <v>430</v>
      </c>
      <c r="C12" s="10" t="s">
        <v>15</v>
      </c>
      <c r="D12" s="10" t="s">
        <v>44</v>
      </c>
      <c r="E12" s="21" t="s">
        <v>489</v>
      </c>
      <c r="F12" s="21" t="s">
        <v>490</v>
      </c>
      <c r="G12" s="21" t="s">
        <v>489</v>
      </c>
      <c r="H12" s="21" t="s">
        <v>490</v>
      </c>
    </row>
    <row r="13" spans="1:8" x14ac:dyDescent="0.25">
      <c r="A13" s="10" t="s">
        <v>45</v>
      </c>
      <c r="B13" s="10" t="s">
        <v>430</v>
      </c>
      <c r="C13" s="10" t="s">
        <v>15</v>
      </c>
      <c r="D13" s="10" t="s">
        <v>46</v>
      </c>
      <c r="E13" s="21" t="s">
        <v>489</v>
      </c>
      <c r="F13" s="21" t="s">
        <v>490</v>
      </c>
      <c r="G13" s="21" t="s">
        <v>489</v>
      </c>
      <c r="H13" s="21" t="s">
        <v>490</v>
      </c>
    </row>
    <row r="14" spans="1:8" x14ac:dyDescent="0.25">
      <c r="A14" s="10" t="s">
        <v>47</v>
      </c>
      <c r="B14" s="10" t="s">
        <v>430</v>
      </c>
      <c r="C14" s="10" t="s">
        <v>15</v>
      </c>
      <c r="D14" s="10" t="s">
        <v>48</v>
      </c>
      <c r="E14" s="21" t="s">
        <v>489</v>
      </c>
      <c r="F14" s="21" t="s">
        <v>490</v>
      </c>
      <c r="G14" s="21" t="s">
        <v>489</v>
      </c>
      <c r="H14" s="21" t="s">
        <v>490</v>
      </c>
    </row>
    <row r="15" spans="1:8" x14ac:dyDescent="0.25">
      <c r="A15" s="10" t="s">
        <v>49</v>
      </c>
      <c r="B15" s="10" t="s">
        <v>430</v>
      </c>
      <c r="C15" s="10" t="s">
        <v>15</v>
      </c>
      <c r="D15" s="10" t="s">
        <v>50</v>
      </c>
      <c r="E15" s="21" t="s">
        <v>489</v>
      </c>
      <c r="F15" s="21" t="s">
        <v>490</v>
      </c>
      <c r="G15" s="21" t="s">
        <v>489</v>
      </c>
      <c r="H15" s="21" t="s">
        <v>490</v>
      </c>
    </row>
    <row r="16" spans="1:8" ht="13.8" thickBot="1" x14ac:dyDescent="0.3">
      <c r="A16" s="10" t="s">
        <v>51</v>
      </c>
      <c r="B16" s="10" t="s">
        <v>430</v>
      </c>
      <c r="C16" s="10" t="s">
        <v>15</v>
      </c>
      <c r="D16" s="10" t="s">
        <v>52</v>
      </c>
      <c r="E16" s="21" t="s">
        <v>489</v>
      </c>
      <c r="F16" s="21" t="s">
        <v>490</v>
      </c>
      <c r="G16" s="21" t="s">
        <v>489</v>
      </c>
      <c r="H16" s="21" t="s">
        <v>490</v>
      </c>
    </row>
    <row r="17" spans="1:8" x14ac:dyDescent="0.25">
      <c r="A17" s="10" t="s">
        <v>53</v>
      </c>
      <c r="B17" s="10" t="s">
        <v>430</v>
      </c>
      <c r="C17" s="10" t="s">
        <v>15</v>
      </c>
      <c r="D17" s="57" t="s">
        <v>54</v>
      </c>
      <c r="E17" s="58" t="s">
        <v>493</v>
      </c>
      <c r="F17" s="50" t="s">
        <v>482</v>
      </c>
      <c r="G17" s="50" t="s">
        <v>482</v>
      </c>
      <c r="H17" s="51" t="s">
        <v>494</v>
      </c>
    </row>
    <row r="18" spans="1:8" ht="13.8" thickBot="1" x14ac:dyDescent="0.3">
      <c r="A18" s="10" t="s">
        <v>55</v>
      </c>
      <c r="B18" s="10" t="s">
        <v>430</v>
      </c>
      <c r="C18" s="10" t="s">
        <v>15</v>
      </c>
      <c r="D18" s="57" t="s">
        <v>56</v>
      </c>
      <c r="E18" s="59" t="s">
        <v>495</v>
      </c>
      <c r="F18" s="54" t="s">
        <v>496</v>
      </c>
      <c r="G18" s="54" t="s">
        <v>496</v>
      </c>
      <c r="H18" s="56" t="s">
        <v>497</v>
      </c>
    </row>
    <row r="19" spans="1:8" x14ac:dyDescent="0.25">
      <c r="A19" s="10" t="s">
        <v>57</v>
      </c>
      <c r="B19" s="10" t="s">
        <v>430</v>
      </c>
      <c r="C19" s="10" t="s">
        <v>15</v>
      </c>
      <c r="D19" s="10" t="s">
        <v>58</v>
      </c>
      <c r="E19" s="45" t="s">
        <v>498</v>
      </c>
      <c r="F19" s="45" t="s">
        <v>498</v>
      </c>
      <c r="G19" s="45" t="s">
        <v>498</v>
      </c>
      <c r="H19" s="45" t="s">
        <v>498</v>
      </c>
    </row>
    <row r="20" spans="1:8" x14ac:dyDescent="0.25">
      <c r="A20" s="10" t="s">
        <v>59</v>
      </c>
      <c r="B20" s="10" t="s">
        <v>430</v>
      </c>
      <c r="C20" s="10" t="s">
        <v>15</v>
      </c>
      <c r="D20" s="10" t="s">
        <v>60</v>
      </c>
      <c r="E20" s="21" t="s">
        <v>489</v>
      </c>
      <c r="F20" s="21" t="s">
        <v>490</v>
      </c>
      <c r="G20" s="21" t="s">
        <v>489</v>
      </c>
      <c r="H20" s="21" t="s">
        <v>490</v>
      </c>
    </row>
    <row r="21" spans="1:8" x14ac:dyDescent="0.25">
      <c r="A21" s="10" t="s">
        <v>61</v>
      </c>
      <c r="B21" s="10" t="s">
        <v>430</v>
      </c>
      <c r="C21" s="10" t="s">
        <v>15</v>
      </c>
      <c r="D21" s="10" t="s">
        <v>62</v>
      </c>
      <c r="E21" s="21" t="s">
        <v>489</v>
      </c>
      <c r="F21" s="21" t="s">
        <v>490</v>
      </c>
      <c r="G21" s="21" t="s">
        <v>489</v>
      </c>
      <c r="H21" s="21" t="s">
        <v>490</v>
      </c>
    </row>
    <row r="22" spans="1:8" x14ac:dyDescent="0.25">
      <c r="A22" s="9" t="s">
        <v>63</v>
      </c>
      <c r="B22" s="9" t="s">
        <v>430</v>
      </c>
      <c r="C22" s="9" t="s">
        <v>15</v>
      </c>
      <c r="D22" s="9" t="s">
        <v>64</v>
      </c>
      <c r="E22" s="22" t="s">
        <v>489</v>
      </c>
      <c r="F22" s="22" t="s">
        <v>490</v>
      </c>
      <c r="G22" s="22" t="s">
        <v>489</v>
      </c>
      <c r="H22" s="22" t="s">
        <v>490</v>
      </c>
    </row>
    <row r="24" spans="1:8" x14ac:dyDescent="0.25">
      <c r="D24" s="40" t="s">
        <v>562</v>
      </c>
      <c r="E24" s="7">
        <f>10+6.1+3.1</f>
        <v>19.200000000000003</v>
      </c>
      <c r="F24" s="7">
        <f>10+2.7+2.8</f>
        <v>15.5</v>
      </c>
      <c r="G24" s="7">
        <f>11+2.7+2.8</f>
        <v>16.5</v>
      </c>
      <c r="H24" s="7">
        <f>11+3.7+3.5</f>
        <v>18.2</v>
      </c>
    </row>
    <row r="25" spans="1:8" x14ac:dyDescent="0.25">
      <c r="D25" s="71" t="s">
        <v>565</v>
      </c>
      <c r="E25" s="7">
        <f>6.1+3.1</f>
        <v>9.1999999999999993</v>
      </c>
      <c r="F25" s="7">
        <f>2.7+2.8</f>
        <v>5.5</v>
      </c>
      <c r="G25" s="7">
        <f>2.7+2.8</f>
        <v>5.5</v>
      </c>
      <c r="H25" s="7">
        <f>3.7+3.5</f>
        <v>7.2</v>
      </c>
    </row>
  </sheetData>
  <pageMargins left="0.75" right="0.75" top="1" bottom="1" header="0.5" footer="0.5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9EE4A4BDF31478F1CBA72A091FA07" ma:contentTypeVersion="10" ma:contentTypeDescription="Create a new document." ma:contentTypeScope="" ma:versionID="bd5c7123d4c1d36be562fc6a43f77aef">
  <xsd:schema xmlns:xsd="http://www.w3.org/2001/XMLSchema" xmlns:xs="http://www.w3.org/2001/XMLSchema" xmlns:p="http://schemas.microsoft.com/office/2006/metadata/properties" xmlns:ns2="2829aa1b-b651-4ef8-938e-b2d362bfaca0" xmlns:ns3="28b4bc78-4aa2-442b-a7f9-4875c76c922f" targetNamespace="http://schemas.microsoft.com/office/2006/metadata/properties" ma:root="true" ma:fieldsID="8de06291d43a0295254c1db25d1604b6" ns2:_="" ns3:_="">
    <xsd:import namespace="2829aa1b-b651-4ef8-938e-b2d362bfaca0"/>
    <xsd:import namespace="28b4bc78-4aa2-442b-a7f9-4875c76c92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9aa1b-b651-4ef8-938e-b2d362bfa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bc78-4aa2-442b-a7f9-4875c76c9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36DB8-2C29-4ED1-85E6-B7ECB4DB6173}">
  <ds:schemaRefs>
    <ds:schemaRef ds:uri="28b4bc78-4aa2-442b-a7f9-4875c76c922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829aa1b-b651-4ef8-938e-b2d362bfaca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427F19-C0A1-48F3-A91A-BC96A51D4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29aa1b-b651-4ef8-938e-b2d362bfaca0"/>
    <ds:schemaRef ds:uri="28b4bc78-4aa2-442b-a7f9-4875c76c9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A6D351-6AEB-443F-AE65-3A75AE5416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</vt:lpstr>
      <vt:lpstr>SO</vt:lpstr>
      <vt:lpstr>WG</vt:lpstr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TWall</dc:creator>
  <cp:lastModifiedBy>Lowery, Jason B</cp:lastModifiedBy>
  <dcterms:created xsi:type="dcterms:W3CDTF">2018-10-30T14:29:37Z</dcterms:created>
  <dcterms:modified xsi:type="dcterms:W3CDTF">2019-03-08T20:16:13Z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0x010100AA19EE4A4BDF31478F1CBA72A091FA07</vt:lpwstr>
  </property>
</Properties>
</file>